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queryTables/queryTable1.xml" ContentType="application/vnd.openxmlformats-officedocument.spreadsheetml.queryTab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1820" yWindow="0" windowWidth="19400" windowHeight="11000" tabRatio="500"/>
  </bookViews>
  <sheets>
    <sheet name="All Articles" sheetId="2" r:id="rId1"/>
    <sheet name="Article Types" sheetId="6" r:id="rId2"/>
    <sheet name="SCOP use" sheetId="8" r:id="rId3"/>
    <sheet name="SCOP levels" sheetId="13" r:id="rId4"/>
    <sheet name="All-time - Most citations" sheetId="11" r:id="rId5"/>
    <sheet name="HighImpact-AllTime-Articles" sheetId="12" r:id="rId6"/>
    <sheet name="CATH-citing" sheetId="16" r:id="rId7"/>
    <sheet name="Journals" sheetId="18" r:id="rId8"/>
  </sheets>
  <definedNames>
    <definedName name="_xlnm._FilterDatabase" localSheetId="0" hidden="1">'All Articles'!$A$1:$W$543</definedName>
    <definedName name="_xlnm._FilterDatabase" localSheetId="7" hidden="1">Journals!$A$40:$C$40</definedName>
    <definedName name="_xlnm._FilterDatabase" localSheetId="2" hidden="1">'SCOP use'!$A$1:$J$4</definedName>
    <definedName name="All" localSheetId="0">'All Articles'!#REF!</definedName>
    <definedName name="_xlnm.Extract" localSheetId="0">'All Articles'!#REF!</definedName>
    <definedName name="Top25_HighImpact_AllTime" localSheetId="5">'HighImpact-AllTime-Articles'!$B$1:$I$26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8" l="1"/>
  <c r="J2" i="8"/>
  <c r="J3" i="8"/>
  <c r="J4" i="8"/>
  <c r="J5" i="8"/>
  <c r="J6" i="8"/>
  <c r="J9" i="8"/>
  <c r="J8" i="8"/>
  <c r="B174" i="18"/>
  <c r="C174" i="18"/>
  <c r="D174" i="18"/>
  <c r="B173" i="18"/>
  <c r="C173" i="18"/>
  <c r="D173" i="18"/>
  <c r="B172" i="18"/>
  <c r="C172" i="18"/>
  <c r="D172" i="18"/>
  <c r="B171" i="18"/>
  <c r="C171" i="18"/>
  <c r="D171" i="18"/>
  <c r="B170" i="18"/>
  <c r="C170" i="18"/>
  <c r="D170" i="18"/>
  <c r="B169" i="18"/>
  <c r="C169" i="18"/>
  <c r="D169" i="18"/>
  <c r="B168" i="18"/>
  <c r="C168" i="18"/>
  <c r="D168" i="18"/>
  <c r="B167" i="18"/>
  <c r="C167" i="18"/>
  <c r="D167" i="18"/>
  <c r="B166" i="18"/>
  <c r="C166" i="18"/>
  <c r="D166" i="18"/>
  <c r="B165" i="18"/>
  <c r="C165" i="18"/>
  <c r="D165" i="18"/>
  <c r="B164" i="18"/>
  <c r="C164" i="18"/>
  <c r="D164" i="18"/>
  <c r="B163" i="18"/>
  <c r="C163" i="18"/>
  <c r="D163" i="18"/>
  <c r="B162" i="18"/>
  <c r="C162" i="18"/>
  <c r="D162" i="18"/>
  <c r="B161" i="18"/>
  <c r="C161" i="18"/>
  <c r="D161" i="18"/>
  <c r="B160" i="18"/>
  <c r="C160" i="18"/>
  <c r="D160" i="18"/>
  <c r="B159" i="18"/>
  <c r="C159" i="18"/>
  <c r="D159" i="18"/>
  <c r="B158" i="18"/>
  <c r="C158" i="18"/>
  <c r="D158" i="18"/>
  <c r="B157" i="18"/>
  <c r="C157" i="18"/>
  <c r="D157" i="18"/>
  <c r="B156" i="18"/>
  <c r="C156" i="18"/>
  <c r="D156" i="18"/>
  <c r="B155" i="18"/>
  <c r="C155" i="18"/>
  <c r="D155" i="18"/>
  <c r="B154" i="18"/>
  <c r="C154" i="18"/>
  <c r="D154" i="18"/>
  <c r="B153" i="18"/>
  <c r="C153" i="18"/>
  <c r="D153" i="18"/>
  <c r="B152" i="18"/>
  <c r="C152" i="18"/>
  <c r="D152" i="18"/>
  <c r="B151" i="18"/>
  <c r="C151" i="18"/>
  <c r="D151" i="18"/>
  <c r="B150" i="18"/>
  <c r="C150" i="18"/>
  <c r="D150" i="18"/>
  <c r="B149" i="18"/>
  <c r="C149" i="18"/>
  <c r="D149" i="18"/>
  <c r="B148" i="18"/>
  <c r="C148" i="18"/>
  <c r="D148" i="18"/>
  <c r="B147" i="18"/>
  <c r="C147" i="18"/>
  <c r="D147" i="18"/>
  <c r="B146" i="18"/>
  <c r="C146" i="18"/>
  <c r="D146" i="18"/>
  <c r="B145" i="18"/>
  <c r="C145" i="18"/>
  <c r="D145" i="18"/>
  <c r="B144" i="18"/>
  <c r="C144" i="18"/>
  <c r="D144" i="18"/>
  <c r="B143" i="18"/>
  <c r="C143" i="18"/>
  <c r="D143" i="18"/>
  <c r="B142" i="18"/>
  <c r="C142" i="18"/>
  <c r="D142" i="18"/>
  <c r="B141" i="18"/>
  <c r="C141" i="18"/>
  <c r="D141" i="18"/>
  <c r="B140" i="18"/>
  <c r="C140" i="18"/>
  <c r="D140" i="18"/>
  <c r="B139" i="18"/>
  <c r="C139" i="18"/>
  <c r="D139" i="18"/>
  <c r="B138" i="18"/>
  <c r="C138" i="18"/>
  <c r="D138" i="18"/>
  <c r="B137" i="18"/>
  <c r="C137" i="18"/>
  <c r="D137" i="18"/>
  <c r="B136" i="18"/>
  <c r="C136" i="18"/>
  <c r="D136" i="18"/>
  <c r="B135" i="18"/>
  <c r="C135" i="18"/>
  <c r="D135" i="18"/>
  <c r="B134" i="18"/>
  <c r="C134" i="18"/>
  <c r="D134" i="18"/>
  <c r="B133" i="18"/>
  <c r="C133" i="18"/>
  <c r="D133" i="18"/>
  <c r="B132" i="18"/>
  <c r="C132" i="18"/>
  <c r="D132" i="18"/>
  <c r="B131" i="18"/>
  <c r="C131" i="18"/>
  <c r="D131" i="18"/>
  <c r="B130" i="18"/>
  <c r="C130" i="18"/>
  <c r="D130" i="18"/>
  <c r="B129" i="18"/>
  <c r="C129" i="18"/>
  <c r="D129" i="18"/>
  <c r="B128" i="18"/>
  <c r="C128" i="18"/>
  <c r="D128" i="18"/>
  <c r="B127" i="18"/>
  <c r="C127" i="18"/>
  <c r="D127" i="18"/>
  <c r="B126" i="18"/>
  <c r="C126" i="18"/>
  <c r="D126" i="18"/>
  <c r="B125" i="18"/>
  <c r="C125" i="18"/>
  <c r="D125" i="18"/>
  <c r="B124" i="18"/>
  <c r="C124" i="18"/>
  <c r="D124" i="18"/>
  <c r="B123" i="18"/>
  <c r="C123" i="18"/>
  <c r="D123" i="18"/>
  <c r="B122" i="18"/>
  <c r="C122" i="18"/>
  <c r="D122" i="18"/>
  <c r="B121" i="18"/>
  <c r="C121" i="18"/>
  <c r="D121" i="18"/>
  <c r="B120" i="18"/>
  <c r="C120" i="18"/>
  <c r="D120" i="18"/>
  <c r="B119" i="18"/>
  <c r="C119" i="18"/>
  <c r="D119" i="18"/>
  <c r="B118" i="18"/>
  <c r="C118" i="18"/>
  <c r="D118" i="18"/>
  <c r="B117" i="18"/>
  <c r="C117" i="18"/>
  <c r="D117" i="18"/>
  <c r="B116" i="18"/>
  <c r="C116" i="18"/>
  <c r="D116" i="18"/>
  <c r="B115" i="18"/>
  <c r="C115" i="18"/>
  <c r="D115" i="18"/>
  <c r="B114" i="18"/>
  <c r="C114" i="18"/>
  <c r="D114" i="18"/>
  <c r="B113" i="18"/>
  <c r="C113" i="18"/>
  <c r="D113" i="18"/>
  <c r="B112" i="18"/>
  <c r="C112" i="18"/>
  <c r="D112" i="18"/>
  <c r="B111" i="18"/>
  <c r="C111" i="18"/>
  <c r="D111" i="18"/>
  <c r="B110" i="18"/>
  <c r="C110" i="18"/>
  <c r="D110" i="18"/>
  <c r="B109" i="18"/>
  <c r="C109" i="18"/>
  <c r="D109" i="18"/>
  <c r="B108" i="18"/>
  <c r="C108" i="18"/>
  <c r="D108" i="18"/>
  <c r="B107" i="18"/>
  <c r="C107" i="18"/>
  <c r="D107" i="18"/>
  <c r="B106" i="18"/>
  <c r="C106" i="18"/>
  <c r="D106" i="18"/>
  <c r="B105" i="18"/>
  <c r="C105" i="18"/>
  <c r="D105" i="18"/>
  <c r="B104" i="18"/>
  <c r="C104" i="18"/>
  <c r="D104" i="18"/>
  <c r="B103" i="18"/>
  <c r="C103" i="18"/>
  <c r="D103" i="18"/>
  <c r="B102" i="18"/>
  <c r="C102" i="18"/>
  <c r="D102" i="18"/>
  <c r="B101" i="18"/>
  <c r="C101" i="18"/>
  <c r="D101" i="18"/>
  <c r="B100" i="18"/>
  <c r="C100" i="18"/>
  <c r="D100" i="18"/>
  <c r="B99" i="18"/>
  <c r="C99" i="18"/>
  <c r="D99" i="18"/>
  <c r="B98" i="18"/>
  <c r="C98" i="18"/>
  <c r="D98" i="18"/>
  <c r="B97" i="18"/>
  <c r="C97" i="18"/>
  <c r="D97" i="18"/>
  <c r="B96" i="18"/>
  <c r="C96" i="18"/>
  <c r="D96" i="18"/>
  <c r="B95" i="18"/>
  <c r="C95" i="18"/>
  <c r="D95" i="18"/>
  <c r="B94" i="18"/>
  <c r="C94" i="18"/>
  <c r="D94" i="18"/>
  <c r="B93" i="18"/>
  <c r="C93" i="18"/>
  <c r="D93" i="18"/>
  <c r="B92" i="18"/>
  <c r="C92" i="18"/>
  <c r="D92" i="18"/>
  <c r="B91" i="18"/>
  <c r="C91" i="18"/>
  <c r="D91" i="18"/>
  <c r="B90" i="18"/>
  <c r="C90" i="18"/>
  <c r="D90" i="18"/>
  <c r="B89" i="18"/>
  <c r="C89" i="18"/>
  <c r="D89" i="18"/>
  <c r="B88" i="18"/>
  <c r="C88" i="18"/>
  <c r="D88" i="18"/>
  <c r="B87" i="18"/>
  <c r="C87" i="18"/>
  <c r="D87" i="18"/>
  <c r="B86" i="18"/>
  <c r="C86" i="18"/>
  <c r="D86" i="18"/>
  <c r="B85" i="18"/>
  <c r="C85" i="18"/>
  <c r="D85" i="18"/>
  <c r="B84" i="18"/>
  <c r="C84" i="18"/>
  <c r="D84" i="18"/>
  <c r="B83" i="18"/>
  <c r="C83" i="18"/>
  <c r="D83" i="18"/>
  <c r="B82" i="18"/>
  <c r="C82" i="18"/>
  <c r="D82" i="18"/>
  <c r="B81" i="18"/>
  <c r="C81" i="18"/>
  <c r="D81" i="18"/>
  <c r="B80" i="18"/>
  <c r="C80" i="18"/>
  <c r="D80" i="18"/>
  <c r="B79" i="18"/>
  <c r="C79" i="18"/>
  <c r="D79" i="18"/>
  <c r="B78" i="18"/>
  <c r="C78" i="18"/>
  <c r="D78" i="18"/>
  <c r="B77" i="18"/>
  <c r="C77" i="18"/>
  <c r="D77" i="18"/>
  <c r="B76" i="18"/>
  <c r="C76" i="18"/>
  <c r="D76" i="18"/>
  <c r="B75" i="18"/>
  <c r="C75" i="18"/>
  <c r="D75" i="18"/>
  <c r="B74" i="18"/>
  <c r="C74" i="18"/>
  <c r="D74" i="18"/>
  <c r="B73" i="18"/>
  <c r="C73" i="18"/>
  <c r="D73" i="18"/>
  <c r="B72" i="18"/>
  <c r="C72" i="18"/>
  <c r="D72" i="18"/>
  <c r="B71" i="18"/>
  <c r="C71" i="18"/>
  <c r="D71" i="18"/>
  <c r="B70" i="18"/>
  <c r="C70" i="18"/>
  <c r="D70" i="18"/>
  <c r="B69" i="18"/>
  <c r="C69" i="18"/>
  <c r="D69" i="18"/>
  <c r="B68" i="18"/>
  <c r="C68" i="18"/>
  <c r="D68" i="18"/>
  <c r="B67" i="18"/>
  <c r="C67" i="18"/>
  <c r="D67" i="18"/>
  <c r="B66" i="18"/>
  <c r="C66" i="18"/>
  <c r="D66" i="18"/>
  <c r="B65" i="18"/>
  <c r="C65" i="18"/>
  <c r="D65" i="18"/>
  <c r="B64" i="18"/>
  <c r="C64" i="18"/>
  <c r="D64" i="18"/>
  <c r="B63" i="18"/>
  <c r="C63" i="18"/>
  <c r="D63" i="18"/>
  <c r="B62" i="18"/>
  <c r="C62" i="18"/>
  <c r="D62" i="18"/>
  <c r="B61" i="18"/>
  <c r="C61" i="18"/>
  <c r="D61" i="18"/>
  <c r="B60" i="18"/>
  <c r="C60" i="18"/>
  <c r="D60" i="18"/>
  <c r="B59" i="18"/>
  <c r="C59" i="18"/>
  <c r="D59" i="18"/>
  <c r="B58" i="18"/>
  <c r="C58" i="18"/>
  <c r="D58" i="18"/>
  <c r="B57" i="18"/>
  <c r="C57" i="18"/>
  <c r="D57" i="18"/>
  <c r="B56" i="18"/>
  <c r="C56" i="18"/>
  <c r="D56" i="18"/>
  <c r="B55" i="18"/>
  <c r="C55" i="18"/>
  <c r="D55" i="18"/>
  <c r="B54" i="18"/>
  <c r="C54" i="18"/>
  <c r="D54" i="18"/>
  <c r="B53" i="18"/>
  <c r="C53" i="18"/>
  <c r="D53" i="18"/>
  <c r="B52" i="18"/>
  <c r="C52" i="18"/>
  <c r="D52" i="18"/>
  <c r="B51" i="18"/>
  <c r="C51" i="18"/>
  <c r="D51" i="18"/>
  <c r="B50" i="18"/>
  <c r="C50" i="18"/>
  <c r="D50" i="18"/>
  <c r="B49" i="18"/>
  <c r="C49" i="18"/>
  <c r="D49" i="18"/>
  <c r="B48" i="18"/>
  <c r="C48" i="18"/>
  <c r="D48" i="18"/>
  <c r="B47" i="18"/>
  <c r="C47" i="18"/>
  <c r="D47" i="18"/>
  <c r="B46" i="18"/>
  <c r="C46" i="18"/>
  <c r="D46" i="18"/>
  <c r="B45" i="18"/>
  <c r="C45" i="18"/>
  <c r="D45" i="18"/>
  <c r="B44" i="18"/>
  <c r="C44" i="18"/>
  <c r="D44" i="18"/>
  <c r="B43" i="18"/>
  <c r="C43" i="18"/>
  <c r="D43" i="18"/>
  <c r="B42" i="18"/>
  <c r="C42" i="18"/>
  <c r="D42" i="18"/>
  <c r="B41" i="18"/>
  <c r="C41" i="18"/>
  <c r="D41" i="18"/>
  <c r="B40" i="18"/>
  <c r="C40" i="18"/>
  <c r="D40" i="18"/>
  <c r="B38" i="18"/>
  <c r="C38" i="18"/>
  <c r="D38" i="18"/>
  <c r="B37" i="18"/>
  <c r="C37" i="18"/>
  <c r="D37" i="18"/>
  <c r="B36" i="18"/>
  <c r="C36" i="18"/>
  <c r="D36" i="18"/>
  <c r="B35" i="18"/>
  <c r="C35" i="18"/>
  <c r="D35" i="18"/>
  <c r="B31" i="18"/>
  <c r="C31" i="18"/>
  <c r="D31" i="18"/>
  <c r="B30" i="18"/>
  <c r="C30" i="18"/>
  <c r="D30" i="18"/>
  <c r="B34" i="18"/>
  <c r="C34" i="18"/>
  <c r="D34" i="18"/>
  <c r="B29" i="18"/>
  <c r="C29" i="18"/>
  <c r="D29" i="18"/>
  <c r="B33" i="18"/>
  <c r="C33" i="18"/>
  <c r="D33" i="18"/>
  <c r="B32" i="18"/>
  <c r="C32" i="18"/>
  <c r="D32" i="18"/>
  <c r="B27" i="18"/>
  <c r="C27" i="18"/>
  <c r="D27" i="18"/>
  <c r="B24" i="18"/>
  <c r="C24" i="18"/>
  <c r="D24" i="18"/>
  <c r="B26" i="18"/>
  <c r="C26" i="18"/>
  <c r="D26" i="18"/>
  <c r="B25" i="18"/>
  <c r="C25" i="18"/>
  <c r="D25" i="18"/>
  <c r="B20" i="18"/>
  <c r="C20" i="18"/>
  <c r="D20" i="18"/>
  <c r="B23" i="18"/>
  <c r="C23" i="18"/>
  <c r="D23" i="18"/>
  <c r="B22" i="18"/>
  <c r="C22" i="18"/>
  <c r="D22" i="18"/>
  <c r="B19" i="18"/>
  <c r="C19" i="18"/>
  <c r="D19" i="18"/>
  <c r="B16" i="18"/>
  <c r="C16" i="18"/>
  <c r="D16" i="18"/>
  <c r="B21" i="18"/>
  <c r="C21" i="18"/>
  <c r="D21" i="18"/>
  <c r="B18" i="18"/>
  <c r="C18" i="18"/>
  <c r="D18" i="18"/>
  <c r="B15" i="18"/>
  <c r="C15" i="18"/>
  <c r="D15" i="18"/>
  <c r="B17" i="18"/>
  <c r="C17" i="18"/>
  <c r="D17" i="18"/>
  <c r="B14" i="18"/>
  <c r="C14" i="18"/>
  <c r="D14" i="18"/>
  <c r="B13" i="18"/>
  <c r="C13" i="18"/>
  <c r="D13" i="18"/>
  <c r="B11" i="18"/>
  <c r="C11" i="18"/>
  <c r="D11" i="18"/>
  <c r="B8" i="18"/>
  <c r="C8" i="18"/>
  <c r="D8" i="18"/>
  <c r="B12" i="18"/>
  <c r="C12" i="18"/>
  <c r="D12" i="18"/>
  <c r="B10" i="18"/>
  <c r="C10" i="18"/>
  <c r="D10" i="18"/>
  <c r="B9" i="18"/>
  <c r="C9" i="18"/>
  <c r="D9" i="18"/>
  <c r="B6" i="18"/>
  <c r="C6" i="18"/>
  <c r="D6" i="18"/>
  <c r="B5" i="18"/>
  <c r="C5" i="18"/>
  <c r="D5" i="18"/>
  <c r="B7" i="18"/>
  <c r="C7" i="18"/>
  <c r="D7" i="18"/>
  <c r="B4" i="18"/>
  <c r="C4" i="18"/>
  <c r="D4" i="18"/>
  <c r="B3" i="18"/>
  <c r="C3" i="18"/>
  <c r="D3" i="18"/>
  <c r="B2" i="18"/>
  <c r="C2" i="18"/>
  <c r="D2" i="18"/>
  <c r="D2" i="13"/>
  <c r="D3" i="13"/>
  <c r="D4" i="13"/>
  <c r="D5" i="13"/>
  <c r="D6" i="13"/>
  <c r="D7" i="13"/>
  <c r="D8" i="13"/>
  <c r="E2" i="13"/>
  <c r="E3" i="13"/>
  <c r="E4" i="13"/>
  <c r="E5" i="13"/>
  <c r="E6" i="13"/>
  <c r="E7" i="13"/>
  <c r="E8" i="13"/>
  <c r="F2" i="13"/>
  <c r="F3" i="13"/>
  <c r="F4" i="13"/>
  <c r="F5" i="13"/>
  <c r="F6" i="13"/>
  <c r="F7" i="13"/>
  <c r="F8" i="13"/>
  <c r="G2" i="13"/>
  <c r="G3" i="13"/>
  <c r="G4" i="13"/>
  <c r="G5" i="13"/>
  <c r="G6" i="13"/>
  <c r="G7" i="13"/>
  <c r="G8" i="13"/>
  <c r="H2" i="13"/>
  <c r="H3" i="13"/>
  <c r="H4" i="13"/>
  <c r="H5" i="13"/>
  <c r="H6" i="13"/>
  <c r="H7" i="13"/>
  <c r="H8" i="13"/>
  <c r="I2" i="13"/>
  <c r="I3" i="13"/>
  <c r="I4" i="13"/>
  <c r="I5" i="13"/>
  <c r="I6" i="13"/>
  <c r="I7" i="13"/>
  <c r="I8" i="13"/>
  <c r="J2" i="13"/>
  <c r="J3" i="13"/>
  <c r="J4" i="13"/>
  <c r="J5" i="13"/>
  <c r="J6" i="13"/>
  <c r="J7" i="13"/>
  <c r="J8" i="13"/>
  <c r="C2" i="13"/>
  <c r="C3" i="13"/>
  <c r="C4" i="13"/>
  <c r="C5" i="13"/>
  <c r="C6" i="13"/>
  <c r="C7" i="13"/>
  <c r="C8" i="13"/>
  <c r="B7" i="6"/>
  <c r="C7" i="6"/>
  <c r="D7" i="6"/>
  <c r="B26" i="6"/>
  <c r="B4" i="6"/>
  <c r="C4" i="6"/>
  <c r="D4" i="6"/>
  <c r="B25" i="6"/>
  <c r="B2" i="6"/>
  <c r="C2" i="6"/>
  <c r="D2" i="6"/>
  <c r="B3" i="6"/>
  <c r="C3" i="6"/>
  <c r="D3" i="6"/>
  <c r="B5" i="6"/>
  <c r="C5" i="6"/>
  <c r="D5" i="6"/>
  <c r="B6" i="6"/>
  <c r="C6" i="6"/>
  <c r="D6" i="6"/>
  <c r="B24" i="6"/>
  <c r="B8" i="6"/>
  <c r="C8" i="6"/>
  <c r="D8" i="6"/>
  <c r="B20" i="6"/>
  <c r="B19" i="6"/>
  <c r="B18" i="6"/>
  <c r="B17" i="6"/>
  <c r="B16" i="6"/>
  <c r="B15" i="6"/>
  <c r="B9" i="6"/>
  <c r="C9" i="6"/>
  <c r="D9" i="6"/>
  <c r="C2" i="8"/>
  <c r="L2" i="8"/>
  <c r="C3" i="8"/>
  <c r="L3" i="8"/>
  <c r="C4" i="8"/>
  <c r="L4" i="8"/>
  <c r="C5" i="8"/>
  <c r="L5" i="8"/>
  <c r="C6" i="8"/>
  <c r="L6" i="8"/>
  <c r="C7" i="8"/>
  <c r="L7" i="8"/>
  <c r="N2" i="8"/>
  <c r="N3" i="8"/>
  <c r="N4" i="8"/>
  <c r="N5" i="8"/>
  <c r="N6" i="8"/>
  <c r="B7" i="8"/>
  <c r="E7" i="8"/>
  <c r="D7" i="8"/>
  <c r="F7" i="8"/>
  <c r="G7" i="8"/>
  <c r="N7" i="8"/>
  <c r="B3" i="8"/>
  <c r="E3" i="8"/>
  <c r="D3" i="8"/>
  <c r="F3" i="8"/>
  <c r="G3" i="8"/>
  <c r="H3" i="8"/>
  <c r="I3" i="8"/>
  <c r="B4" i="8"/>
  <c r="E4" i="8"/>
  <c r="D4" i="8"/>
  <c r="F4" i="8"/>
  <c r="G4" i="8"/>
  <c r="H4" i="8"/>
  <c r="I4" i="8"/>
  <c r="B5" i="8"/>
  <c r="E5" i="8"/>
  <c r="D5" i="8"/>
  <c r="F5" i="8"/>
  <c r="G5" i="8"/>
  <c r="H5" i="8"/>
  <c r="I5" i="8"/>
  <c r="B6" i="8"/>
  <c r="E6" i="8"/>
  <c r="D6" i="8"/>
  <c r="F6" i="8"/>
  <c r="G6" i="8"/>
  <c r="H6" i="8"/>
  <c r="I6" i="8"/>
  <c r="H7" i="8"/>
  <c r="I7" i="8"/>
  <c r="E2" i="8"/>
  <c r="D2" i="8"/>
  <c r="F2" i="8"/>
  <c r="G2" i="8"/>
  <c r="H2" i="8"/>
  <c r="I2" i="8"/>
  <c r="B2" i="8"/>
</calcChain>
</file>

<file path=xl/connections.xml><?xml version="1.0" encoding="utf-8"?>
<connections xmlns="http://schemas.openxmlformats.org/spreadsheetml/2006/main">
  <connection id="1" name="All.csv" type="6" refreshedVersion="0" background="1" saveData="1">
    <textPr fileType="mac" sourceFile="Macintosh HD:Users:naomi:Desktop:All.csv" tab="0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est2.csv" type="6" refreshedVersion="0" background="1" saveData="1">
    <textPr fileType="mac" sourceFile="Macintosh HD:Users:naomi:Desktop:Test2.csv" tab="0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Top25-HighImpact-AllTime.csv" type="6" refreshedVersion="0" background="1" saveData="1">
    <textPr fileType="mac" sourceFile="Macintosh HD:Users:naomi:Work:LiteratureReview:Data:SCOP:HighImpact:Top25-HighImpact-AllTime.csv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<sst xmlns="http://schemas.openxmlformats.org/spreadsheetml/2006/main" count="7028" uniqueCount="2720">
  <si>
    <t>Identifier</t>
  </si>
  <si>
    <t>Author</t>
  </si>
  <si>
    <t>Title</t>
  </si>
  <si>
    <t>Journal</t>
  </si>
  <si>
    <t>Volume</t>
  </si>
  <si>
    <t>Number</t>
  </si>
  <si>
    <t>Month</t>
  </si>
  <si>
    <t>Pages</t>
  </si>
  <si>
    <t>Year</t>
  </si>
  <si>
    <t>Article Type</t>
  </si>
  <si>
    <t>elfiky_molecular_2013</t>
  </si>
  <si>
    <t>Elfiky, Abdo A.; Elshemey, Wael M.; Gawad, Wissam A. &amp; Desoky, Omar S.</t>
  </si>
  <si>
    <t>Molecular Modeling Comparison of the Performance of NS5b Polymerase Inhibitor (PSI-7977) on Prevalent HCV Genotypes</t>
  </si>
  <si>
    <t>The protein journal</t>
  </si>
  <si>
    <t>75â€“80</t>
  </si>
  <si>
    <t>karjalainen_optimization_2012</t>
  </si>
  <si>
    <t>Karjalainen, Eeva-Liisa; Ersmark, Tore &amp; Barth, Andreas</t>
  </si>
  <si>
    <t>Optimization of Model Parameters for Describing the Amide I Spectrum of a Large Set of Proteins</t>
  </si>
  <si>
    <t>The Journal of Physical Chemistry B</t>
  </si>
  <si>
    <t>4831â€“4842</t>
  </si>
  <si>
    <t>genoni_identification_2012</t>
  </si>
  <si>
    <t>Genoni, Alessandro; Morra, Giulia &amp; Colombo, Giorgio</t>
  </si>
  <si>
    <t>Identification of domains in protein structures from the analysis of intramolecular interactions</t>
  </si>
  <si>
    <t>3331â€“3343</t>
  </si>
  <si>
    <t>krepl_bioinformatics_2013</t>
  </si>
  <si>
    <t>Krepl, Miroslav; RÃ©blovÃ¡, Kamila; KoÄa, Jaroslav &amp; Å poner, JiÅ™Ã­</t>
  </si>
  <si>
    <t>Bioinformatics and Molecular Dynamics Simulation Study of L1 Stalk Non-Canonical rRNA Elements: Kink-Turns, Loops, and Tetraloops</t>
  </si>
  <si>
    <t>5540â€“5555</t>
  </si>
  <si>
    <t>kim_protein_2012</t>
  </si>
  <si>
    <t>Kim, Kyung Mo; Qin, Tao; Jiang, Ying-Ying; Chen, Ling-Ling; Xiong, Min; Caetano-AnollÃ©s, Derek; Zhang, Hong-Yu &amp; Caetano-AnollÃ©s, Gustavo</t>
  </si>
  <si>
    <t>Protein domain structure uncovers the origin of aerobic metabolism and the rise of planetary oxygen</t>
  </si>
  <si>
    <t>Structure</t>
  </si>
  <si>
    <t>67â€“76</t>
  </si>
  <si>
    <t>wang_protein_2013</t>
  </si>
  <si>
    <t>Wang, Sheng; Ma, Jianzhu; Peng, Jian &amp; Xu, Jinbo</t>
  </si>
  <si>
    <t>Protein structure alignment beyond spatial proximity</t>
  </si>
  <si>
    <t>xu_ab_2013</t>
  </si>
  <si>
    <t>Xu, Dong &amp; Zhang, Yang</t>
  </si>
  <si>
    <t>Ab Initio structure prediction for Escherichia coli: towards genome-wide protein structure modeling and fold assignment</t>
  </si>
  <si>
    <t>yan_comparative_2013</t>
  </si>
  <si>
    <t>Yan, Renxiang; Xu, Dong; Yang, Jianyi; Walker, Sara &amp; Zhang, Yang</t>
  </si>
  <si>
    <t>A comparative assessment and analysis of 20 representative sequence alignment methods for protein structure prediction</t>
  </si>
  <si>
    <t>swapna_roles_2012</t>
  </si>
  <si>
    <t>Swapna, Lakshmipuram S; Bhaskara, Ramachandra M; Sharma, Jyoti &amp; Srinivasan, Narayanaswamy</t>
  </si>
  <si>
    <t>Roles of residues in the interface of transient protein-protein complexes before complexation</t>
  </si>
  <si>
    <t>fawcett_artificial_2013</t>
  </si>
  <si>
    <t>Fawcett, Timothy M.; Irausquin, Stephanie J.; Simin, Mikhail &amp; Valafar, Homayoun</t>
  </si>
  <si>
    <t>An artificial neural network approach to improving the correlation between protein energetics and the backbone structure</t>
  </si>
  <si>
    <t>Proteomics</t>
  </si>
  <si>
    <t>230â€“238</t>
  </si>
  <si>
    <t>huang_three-dimensional_2012</t>
  </si>
  <si>
    <t>Huang, Yongqi; Cao, Huaiqing &amp; Liu, Zhirong</t>
  </si>
  <si>
    <t>Three-dimensional domain swapping in the protein structure space</t>
  </si>
  <si>
    <t>Proteins: Structure, Function, and Bioinformatics</t>
  </si>
  <si>
    <t>1610â€“1619</t>
  </si>
  <si>
    <t>hod_searching_2013</t>
  </si>
  <si>
    <t>Hod, Ronit; Kohen, Refael &amp; Mandel-Gutfreund, Yael</t>
  </si>
  <si>
    <t>Searching for protein signatures using a multilevel alphabet</t>
  </si>
  <si>
    <t>Glyakina, Anna V.; Pereyaslavets, Leonid B. &amp; Galzitskaya, Oxana V.</t>
  </si>
  <si>
    <t>mavridis_representing_2012</t>
  </si>
  <si>
    <t>Mavridis, Lazaros; Ghoorah, Anisah W.; Venkatraman, Vishwesh &amp; Ritchie, David W.</t>
  </si>
  <si>
    <t>Representing and comparing protein folds and fold families using three-dimensional shape-density representations</t>
  </si>
  <si>
    <t>530â€“545</t>
  </si>
  <si>
    <t>ito_pdb-scale_2012</t>
  </si>
  <si>
    <t>Ito, Jun-Ichi; Tabei, Yasuo; Shimizu, Kana; Tomii, Kentaro &amp; Tsuda, Koji</t>
  </si>
  <si>
    <t>PDB-scale analysis of known and putative ligand-binding sites with structural sketches</t>
  </si>
  <si>
    <t>747â€“763</t>
  </si>
  <si>
    <t>fan_mimicking_2012</t>
  </si>
  <si>
    <t>Fan, Hao; Periole, Xavier &amp; Mark, Alan E.</t>
  </si>
  <si>
    <t>Mimicking the action of folding chaperones by Hamiltonian replica-exchange molecular dynamics simulations: Application in the refinement of de novo models</t>
  </si>
  <si>
    <t>1744â€“1754</t>
  </si>
  <si>
    <t>proctor_highly_2013</t>
  </si>
  <si>
    <t>Proctor, Elizabeth A.; Kota, Pradeep; Demarest, Stephen J.; Caravella, Justin A. &amp; Dokholyan, Nikolay V.</t>
  </si>
  <si>
    <t>Highly covarying residues have a functional role in antibody constant domains</t>
  </si>
  <si>
    <t>arviv_folding_2012</t>
  </si>
  <si>
    <t>Arviv, Oshrit &amp; Levy, Yaakov</t>
  </si>
  <si>
    <t>Folding of multidomain proteins: Biophysical consequences of tethering even in apparently independent folding</t>
  </si>
  <si>
    <t>2780â€“2798</t>
  </si>
  <si>
    <t>arodz_effects_2012</t>
  </si>
  <si>
    <t>ArodÅº, Tomasz &amp; P{\textbackslash}lonka, Przemys{\textbackslash}law M.</t>
  </si>
  <si>
    <t>Effects of point mutations on protein structure are nonexponentially distributed</t>
  </si>
  <si>
    <t>1780â€“1790</t>
  </si>
  <si>
    <t>tobi_dynamics_2012</t>
  </si>
  <si>
    <t>Tobi, Dror</t>
  </si>
  <si>
    <t>Dynamics alignment: Comparison of protein dynamics in the scop database</t>
  </si>
  <si>
    <t>brown_deriving_2013</t>
  </si>
  <si>
    <t>Brown, Jerry H.</t>
  </si>
  <si>
    <t>Deriving how far structural information is transmitted through parallel homodimeric coiled-coils: A correlation analysis of helical staggers</t>
  </si>
  <si>
    <t>zhang_automatch:_2012</t>
  </si>
  <si>
    <t>Zhang, Changsheng &amp; Lai, Luhua</t>
  </si>
  <si>
    <t>Automatch: Target-binding protein design and enzyme design by automatic pinpointing potential active sites in available protein scaffolds</t>
  </si>
  <si>
    <t>1078â€“1094</t>
  </si>
  <si>
    <t>contessoto_analyzing_2013</t>
  </si>
  <si>
    <t>Contessoto, V. G.; Lima, D. T.; Oliveira, R. J.; Bruni, A. T.; Chahine, J. &amp; Leite, V. B. P.</t>
  </si>
  <si>
    <t>Analyzing the effect of homogeneous frustration in protein folding</t>
  </si>
  <si>
    <t>snyder_solution_2012</t>
  </si>
  <si>
    <t>Snyder, David A; Aramini, James M; Yu, Bomina; Huang, Yuanpeng J; Xiao, Rong; Cort, John R; Shastry, Ritu; Ma, Li-Chung; Liu, Jinfeng; Rost, Burkhard; Acton, Thomas B; Kennedy, Michael A &amp; Montelione, Gaetano T</t>
  </si>
  <si>
    <t>Solution NMR structure of the ribosomal protein RP-L35Ae from Pyrococcus furiosus</t>
  </si>
  <si>
    <t>July</t>
  </si>
  <si>
    <t>1901--1906</t>
  </si>
  <si>
    <t>moreno-hernandez_comparative_2012</t>
  </si>
  <si>
    <t>Moreno-HernÃ¡ndez, Sergio &amp; Levitt, Michael</t>
  </si>
  <si>
    <t>Comparative modeling and protein-like features of hydrophobic-polar models on a two-dimensional lattice</t>
  </si>
  <si>
    <t>June</t>
  </si>
  <si>
    <t>1683--1693</t>
  </si>
  <si>
    <t>pei_cysteine-rich_2012</t>
  </si>
  <si>
    <t>Pei, Jimin &amp; Grishin, Nick V.</t>
  </si>
  <si>
    <t>Cysteine-rich domains related to Frizzled receptors and Hedgehog-interacting proteins</t>
  </si>
  <si>
    <t>Protein Science</t>
  </si>
  <si>
    <t>1172â€“1184</t>
  </si>
  <si>
    <t>vreven_prediction_2012</t>
  </si>
  <si>
    <t>Vreven, Thom; Hwang, Howook; Pierce, Brian G &amp; Weng, Zhiping</t>
  </si>
  <si>
    <t>Prediction of protein-protein binding free energies</t>
  </si>
  <si>
    <t>March</t>
  </si>
  <si>
    <t>396--404</t>
  </si>
  <si>
    <t>elam_evolutionary_2013</t>
  </si>
  <si>
    <t>Elam, W Austin; Schrank, Travis P; Campagnolo, Andrew J &amp; Hilser, Vincent J</t>
  </si>
  <si>
    <t>Evolutionary conservation of the polyproline II conformation surrounding intrinsically disordered phosphorylation sites</t>
  </si>
  <si>
    <t>April</t>
  </si>
  <si>
    <t>405--417</t>
  </si>
  <si>
    <t>vishnepolsky_contsor--new_2012</t>
  </si>
  <si>
    <t>Vishnepolsky, Boris &amp; Pirtskhalava, Malak</t>
  </si>
  <si>
    <t>CONTSOR--a new knowledge-based fold recognition potential, based on side chain orientation and contacts between residue terminal groups</t>
  </si>
  <si>
    <t>January</t>
  </si>
  <si>
    <t>134--141</t>
  </si>
  <si>
    <t>pugalenthi_rsarf:_2012</t>
  </si>
  <si>
    <t>Pugalenthi, Ganesan; Kumar Kandaswamy, Krishna; Chou, Kuo-Chen; Vivekanandan, Saravanan &amp; Kolatkar, Prasanna</t>
  </si>
  <si>
    <t>RSARF: prediction of residue solvent accessibility from protein sequence using Random Forest method</t>
  </si>
  <si>
    <t>50â€“56</t>
  </si>
  <si>
    <t>qin_predicting_2012</t>
  </si>
  <si>
    <t>Qin, Yu-Fang; Wang, Chun-Hua; Yu, Xiao-Qing; Zhu, Jie; Liu, Tai-Gang &amp; Zheng, Xiao-Qi</t>
  </si>
  <si>
    <t>Predicting Protein Structural Class by Incorporating Patterns of Over-Represented k-mers into the General form of Chou's PseAAC</t>
  </si>
  <si>
    <t>388--397</t>
  </si>
  <si>
    <t>liao_incorporating_2013</t>
  </si>
  <si>
    <t>Liao, Bo; Peng, Ting; Chen, Haowen &amp; Lin, Yaping</t>
  </si>
  <si>
    <t>Incorporating Secondary Structural Features into Sequence Information for Predicting Protein Structural Class</t>
  </si>
  <si>
    <t>October</t>
  </si>
  <si>
    <t>1079--1087</t>
  </si>
  <si>
    <t>suresh_protein_2013</t>
  </si>
  <si>
    <t>Suresh, V.; Ganesan, K. &amp; Parthasarathy, S.</t>
  </si>
  <si>
    <t>A Protein Block Based Fold Recognition Method for the Annotation of Twilight Zone Sequences</t>
  </si>
  <si>
    <t>249â€“254</t>
  </si>
  <si>
    <t>devine_relocating_2013</t>
  </si>
  <si>
    <t>Devine, Erin L.; Oprian, Daniel D. &amp; Theobald, Douglas L.</t>
  </si>
  <si>
    <t>Relocating the active-site lysine in rhodopsin and implications for evolution of retinylidene proteins</t>
  </si>
  <si>
    <t>Proceedings of the National Academy of Sciences</t>
  </si>
  <si>
    <t>13351â€“13355</t>
  </si>
  <si>
    <t>lohse_identification_2013</t>
  </si>
  <si>
    <t>Lohse, Matthew B.; Hernday, Aaron D.; Fordyce, Polly M.; Noiman, Liron; Sorrells, Trevor R.; Hanson-Smith, Victor; Nobile, Clarissa J.; DeRisi, Joseph L. &amp; Johnson, Alexander D.</t>
  </si>
  <si>
    <t>Identification and characterization of a previously undescribed family of sequence-specific DNA-binding domains</t>
  </si>
  <si>
    <t>7660â€“7665</t>
  </si>
  <si>
    <t>niwa_global_2012</t>
  </si>
  <si>
    <t>Niwa, Tatsuya; Kanamori, Takashi; Ueda, Takuya &amp; Taguchi, Hideki</t>
  </si>
  <si>
    <t>Global analysis of chaperone effects using a reconstituted cell-free translation system</t>
  </si>
  <si>
    <t>8937â€“8942</t>
  </si>
  <si>
    <t>tseng_classification_2012</t>
  </si>
  <si>
    <t>Tseng, Yan Yuan &amp; Li, Wen-Hsiung</t>
  </si>
  <si>
    <t>Classification of protein functional surfaces using structural characteristics</t>
  </si>
  <si>
    <t>1170â€“1175</t>
  </si>
  <si>
    <t>porter_thermodynamic_2012</t>
  </si>
  <si>
    <t>Porter, Lauren L. &amp; Rose, George D.</t>
  </si>
  <si>
    <t>A thermodynamic definition of protein domains</t>
  </si>
  <si>
    <t>9420â€“9425</t>
  </si>
  <si>
    <t>campos_rice_2013</t>
  </si>
  <si>
    <t>Campos, N.; CastaÃ±Ã³n, S.; Urreta, I.; Santos, M. &amp; TornÃ©, J. M.</t>
  </si>
  <si>
    <t>Rice transglutaminase gene: Identification, protein expression, functionality, light dependence and specific cell location</t>
  </si>
  <si>
    <t>Plant Science</t>
  </si>
  <si>
    <t>moskovitz_thermal_2012</t>
  </si>
  <si>
    <t>Moskovitz, Yevgeny &amp; Srebnik, Simcha</t>
  </si>
  <si>
    <t>Thermal stability limits of proteins in solution and adsorbed on a hydrophobic surface</t>
  </si>
  <si>
    <t>Physical Chemistry Chemical Physics</t>
  </si>
  <si>
    <t>8013â€“8022</t>
  </si>
  <si>
    <t>prigozhin_microsecond_2013</t>
  </si>
  <si>
    <t>Prigozhin, M. B. &amp; Gruebele, M.</t>
  </si>
  <si>
    <t>Microsecond folding experiments and simulations: a match is made</t>
  </si>
  <si>
    <t>3372â€“3388</t>
  </si>
  <si>
    <t>wong_transmembrane_2012</t>
  </si>
  <si>
    <t>Wong, Wing-Cheong; Maurer-Stroh, Sebastian; Schneider, Georg &amp; Eisenhaber, Frank</t>
  </si>
  <si>
    <t>Transmembrane helix: simple or complex</t>
  </si>
  <si>
    <t>Nucleic Acids Research</t>
  </si>
  <si>
    <t>W1</t>
  </si>
  <si>
    <t>W370â€“W375</t>
  </si>
  <si>
    <t>rose_rcsb_2013</t>
  </si>
  <si>
    <t>Rose, Peter W.; Bi, Chunxiao; Bluhm, Wolfgang F.; Christie, Cole H.; Dimitropoulos, Dimitris; Dutta, Shuchismita; Green, Rachel K.; Goodsell, David S.; PrliÄ‡, Andreas &amp; Quesada, Martha</t>
  </si>
  <si>
    <t>The RCSB Protein Data Bank: new resources for research and education</t>
  </si>
  <si>
    <t>D1</t>
  </si>
  <si>
    <t>D475â€“D482</t>
  </si>
  <si>
    <t>punta_pfam_2012</t>
  </si>
  <si>
    <t>Punta, Marco; Coggill, Penny C.; Eberhardt, Ruth Y.; Mistry, Jaina; Tate, John; Boursnell, Chris; Pang, Ningze; Forslund, Kristoffer; Ceric, Goran; Clements, Jody; Heger, Andreas; Holm, Liisa; Sonnhammer, Erik L. L.; Eddy, Sean R.; Bateman, Alex &amp; Finn, Robert D.</t>
  </si>
  <si>
    <t>The Pfam protein families database</t>
  </si>
  <si>
    <t>D290--D301</t>
  </si>
  <si>
    <t>magis_t-rmsd:_2013</t>
  </si>
  <si>
    <t>Magis, Cedrik; Di Tommaso, Paolo &amp; Notredame, Cedric</t>
  </si>
  <si>
    <t>T-RMSD: a web server for automated fine-grained protein structural classification</t>
  </si>
  <si>
    <t>korneta_structural_2012</t>
  </si>
  <si>
    <t>Korneta, Iga; Magnus, Marcin &amp; Bujnicki, Janusz M.</t>
  </si>
  <si>
    <t>Structural bioinformatics of the human spliceosomal proteome</t>
  </si>
  <si>
    <t>7046â€“7065</t>
  </si>
  <si>
    <t>veith_structural_2012</t>
  </si>
  <si>
    <t>Veith, Thomas; Martin, Roman; Wurm, Jan P.; Weis, Benjamin L.; Duchardt-Ferner, Elke; Safferthal, Charlotta; Hennig, Raoul; Mirus, Oliver; Bohnsack, Markus T. &amp; WÃ¶hnert, Jens</t>
  </si>
  <si>
    <t>Structural and functional analysis of the archaeal endonuclease Nob1</t>
  </si>
  <si>
    <t>3259â€“3274</t>
  </si>
  <si>
    <t>steczkiewicz_sequence_2012</t>
  </si>
  <si>
    <t>Steczkiewicz, Kamil; Muszewska, Anna; Knizewski, Lukasz; Rychlewski, Leszek &amp; Ginalski, Krzysztof</t>
  </si>
  <si>
    <t>Sequence, structure and functional diversity of PD-(D/E) XK phosphodiesterase superfamily</t>
  </si>
  <si>
    <t>7016â€“7045</t>
  </si>
  <si>
    <t>sasidharan_gfam:_2012</t>
  </si>
  <si>
    <t>Sasidharan, Rajkumar; Nepusz, TamÃ¡s; Swarbreck, David; Huala, Eva &amp; Paccanaro, Alberto</t>
  </si>
  <si>
    <t>GFam: a platform for automatic annotation of gene families</t>
  </si>
  <si>
    <t>e152â€“e152</t>
  </si>
  <si>
    <t>oates_d2p2:_2012</t>
  </si>
  <si>
    <t>Oates, M. E.; Romero, P.; Ishida, T.; Ghalwash, M.; Mizianty, M. J.; Xue, B.; Dosztanyi, Z.; Uversky, V. N.; Obradovic, Z.; Kurgan, L.; Dunker, A. K. &amp; Gough, J.</t>
  </si>
  <si>
    <t>D2P2: database of disordered protein predictions</t>
  </si>
  <si>
    <t>November</t>
  </si>
  <si>
    <t>D508--D516</t>
  </si>
  <si>
    <t>rorbach_c7orf30_2012</t>
  </si>
  <si>
    <t>Rorbach, Joanna; Gammage, Payam A. &amp; Minczuk, Michal</t>
  </si>
  <si>
    <t>C7orf30 is necessary for biogenesis of the large subunit of the mitochondrial ribosome</t>
  </si>
  <si>
    <t>4097â€“4109</t>
  </si>
  <si>
    <t>gront_bioshell_2012</t>
  </si>
  <si>
    <t>Gront, Dominik; Blaszczyk, Maciej; Wojciechowski, Piotr &amp; Kolinski, Andrzej</t>
  </si>
  <si>
    <t>BioShell Threader: protein homology detection based on sequence profiles and secondary structure profiles</t>
  </si>
  <si>
    <t>W257â€“W262</t>
  </si>
  <si>
    <t>medvedeva_sitex:_2012</t>
  </si>
  <si>
    <t>Medvedeva, Irina; Demenkov, Pavel; Kolchanov, Nikolay &amp; Ivanisenko, Vladimir</t>
  </si>
  <si>
    <t>SitEx: a computer system for analysis of projections of protein functional sites on eukaryotic genes</t>
  </si>
  <si>
    <t>Database issue</t>
  </si>
  <si>
    <t>D278--283</t>
  </si>
  <si>
    <t>tseng_psc:_2012</t>
  </si>
  <si>
    <t>PSC: protein surface classification</t>
  </si>
  <si>
    <t>Web Server issue</t>
  </si>
  <si>
    <t>W435--439</t>
  </si>
  <si>
    <t>chmielnicki_hybrid_2012</t>
  </si>
  <si>
    <t>Chmielnicki, Wies{\textbackslash}Law</t>
  </si>
  <si>
    <t>A hybrid discriminative/generative approach to protein fold recognition</t>
  </si>
  <si>
    <t>Neurocomputing</t>
  </si>
  <si>
    <t>194â€“198</t>
  </si>
  <si>
    <t>kallberg_template-based_2012</t>
  </si>
  <si>
    <t>KÃ¤llberg, Morten; Wang, Haipeng; Wang, Sheng; Peng, Jian; Wang, Zhiyong; Lu, Hui &amp; Xu, Jinbo</t>
  </si>
  <si>
    <t>Template-based protein structure modeling using the RaptorX web server</t>
  </si>
  <si>
    <t>1511â€“1522</t>
  </si>
  <si>
    <t>suzuki_four-transmembrane_2013</t>
  </si>
  <si>
    <t>Suzuki, Hiroshi; Ito, Yasuyuki; Yamazaki, Yuji; Mineta, Katsuhiko; Uji, Masami; Abe, Kazuhiro; Tani, Kazutoshi; Fujiyoshi, Yoshinori &amp; Tsukita, Sachiko</t>
  </si>
  <si>
    <t>The four-transmembrane protein IP39 of Euglena forms strands by a trimeric unit repeat</t>
  </si>
  <si>
    <t>Nature communications</t>
  </si>
  <si>
    <t>chao_structure_2012</t>
  </si>
  <si>
    <t>Chao, Fa-An; Morelli, Aleardo; Haugner III, John C.; Churchfield, Lewis; Hagmann, Leonardo N.; Shi, Lei; Masterson, Larry R.; Sarangi, Ritimukta; Veglia, Gianluigi &amp; Seelig, Burckhard</t>
  </si>
  <si>
    <t>Structure and dynamics of a primordial catalytic fold generated by in vitro evolution</t>
  </si>
  <si>
    <t>81â€“83</t>
  </si>
  <si>
    <t>yang_structural_2012</t>
  </si>
  <si>
    <t>Yang, Yang; Dib-Hajj, Sulayman D; Zhang, Jian; Zhang, Yang; Tyrrell, Lynda; Estacion, Mark &amp; Waxman, Stephen G</t>
  </si>
  <si>
    <t>Structural modelling and mutant cycle analysis predict pharmacoresponsiveness of a Na(V)1.7 mutant channel</t>
  </si>
  <si>
    <t>hobbs_origin_2012</t>
  </si>
  <si>
    <t>Hobbs, Joanne K.; Shepherd, Charis; Saul, David J.; Demetras, Nicholas J.; Haaning, Svend; Monk, Colin R.; Daniel, Roy M. &amp; Arcus, Vickery L.</t>
  </si>
  <si>
    <t>On the origin and evolution of thermophily: reconstruction of functional precambrian enzymes from ancestors of Bacillus</t>
  </si>
  <si>
    <t>825â€“835</t>
  </si>
  <si>
    <t>wu_evolution_2012</t>
  </si>
  <si>
    <t>Wu, Yi-Chieh; Rasmussen, Matthew D. &amp; Kellis, Manolis</t>
  </si>
  <si>
    <t>Evolution at the subgene level: domain rearrangements in the drosophila phylogeny</t>
  </si>
  <si>
    <t>689â€“705</t>
  </si>
  <si>
    <t>sandhya_cascaded_2012</t>
  </si>
  <si>
    <t>Sandhya, S.; Mudgal, R.; Jayadev, C.; Abhinandan, K. R.; Sowdhamini, R. &amp; Srinivasan, N.</t>
  </si>
  <si>
    <t>Cascaded walks in protein sequence space: use of artificial sequences in remote homology detection between natural proteins</t>
  </si>
  <si>
    <t>2076â€“2084</t>
  </si>
  <si>
    <t>sun_retrieving_2012</t>
  </si>
  <si>
    <t>Sun, Jiang-Ming; Li, Tong-Hua; Cong, Pei-Sheng; Tang, Sheng-Nan &amp; Xiong, Wen-Wei</t>
  </si>
  <si>
    <t>Retrieving backbone string neighbors provides insights into structural modeling of membrane proteins</t>
  </si>
  <si>
    <t>M111.016808</t>
  </si>
  <si>
    <t>lockwood_functional_2012</t>
  </si>
  <si>
    <t>Lockwood, Brent L. &amp; Somero, George N.</t>
  </si>
  <si>
    <t>Functional Determinants of Temperature Adaptation in Enzymes of Cold- versus Warm-Adapted Mussels (Genus Mytilus)</t>
  </si>
  <si>
    <t>3061--3070</t>
  </si>
  <si>
    <t>kondagari_towards_2013</t>
  </si>
  <si>
    <t>Kondagari, Bhargavi; Dulapalli, Ramasree; Murthy, Dwarkanath Krishna &amp; Vuruputuri, Uma</t>
  </si>
  <si>
    <t>Towards the virtual screening of BIK inhibitors with the homology-modeled protein structure</t>
  </si>
  <si>
    <t>Medicinal Chemistry Research</t>
  </si>
  <si>
    <t>1184â€“1196</t>
  </si>
  <si>
    <t>bonchi_overlapping_2013</t>
  </si>
  <si>
    <t>Bonchi, Francesco; Gionis, Aristides &amp; Ukkonen, Antti</t>
  </si>
  <si>
    <t>Overlapping correlation clustering</t>
  </si>
  <si>
    <t>Knowledge and information systems</t>
  </si>
  <si>
    <t>1â€“32</t>
  </si>
  <si>
    <t>gullotto_probing_2012</t>
  </si>
  <si>
    <t>Gullotto, Danilo; Nolassi, Mario Salvatore; Bernini, Andrea; Spiga, Ottavia &amp; Niccolai, Neri</t>
  </si>
  <si>
    <t>Probing the protein space for extending the detection of weak homology folds</t>
  </si>
  <si>
    <t>Journal of theoretical biology</t>
  </si>
  <si>
    <t>sharma_feature_2012</t>
  </si>
  <si>
    <t>Sharma, Alok; Lyons, James; Dehzangi, Abdollah &amp; Paliwal, Kuldip K.</t>
  </si>
  <si>
    <t>A feature extraction technique using bi-gram probabilities of position specific scoring matrix for protein fold recognition</t>
  </si>
  <si>
    <t>balcan_clustering_2013</t>
  </si>
  <si>
    <t>Balcan, Maria-Florina; Blum, Avrim &amp; Gupta, Anupam</t>
  </si>
  <si>
    <t>Clustering under approximation stability</t>
  </si>
  <si>
    <t>krokhotin_soliton_2013</t>
  </si>
  <si>
    <t>Krokhotin, Andrey; Lundgren, Martin; Niemi, Antti J. &amp; Peng, Xubiao</t>
  </si>
  <si>
    <t>Soliton driven relaxation dynamics and protein collapse in the villin headpiece</t>
  </si>
  <si>
    <t>Journal of Physics: Condensed Matter</t>
  </si>
  <si>
    <t>mittal_extracting_2012</t>
  </si>
  <si>
    <t>Mittal, Aditya &amp; Acharya, Chanchal</t>
  </si>
  <si>
    <t>Extracting Signatures of Spatial Organization for Biomolecular Nanostructures</t>
  </si>
  <si>
    <t>Journal of nanoscience and nanotechnology</t>
  </si>
  <si>
    <t>8249â€“8257</t>
  </si>
  <si>
    <t>joshi_dimensionality_2012</t>
  </si>
  <si>
    <t>Joshi, Rajani R.; Panigrahi, Priyabrata R. &amp; Patil, Reshma N.</t>
  </si>
  <si>
    <t>Dimensionality reduction in computational demarcation of protein tertiary structures</t>
  </si>
  <si>
    <t>Journal of molecular modeling</t>
  </si>
  <si>
    <t>2741â€“2754</t>
  </si>
  <si>
    <t>hassan_computational_2012</t>
  </si>
  <si>
    <t>Hassan, Sameer; Debnath, Abhimita; Mahalingam, Vasantha &amp; Hanna, Luke Elizabeth</t>
  </si>
  <si>
    <t>Computational structural analysis of proteins of Mycobacterium tuberculosis and a resource for identifying off-targets</t>
  </si>
  <si>
    <t>3993â€“4004</t>
  </si>
  <si>
    <t>caetano-anolles_coevolutionary_2013</t>
  </si>
  <si>
    <t>Caetano-AnollÃ©s, Gustavo &amp; Seufferheld, Manfredo J.</t>
  </si>
  <si>
    <t>The coevolutionary roots of biochemistry and cellular organization challenge the RNA world paradigm</t>
  </si>
  <si>
    <t>Journal of molecular microbiology and biotechnology</t>
  </si>
  <si>
    <t>152â€“177</t>
  </si>
  <si>
    <t>caetano-anolles_phylogenomic_2012</t>
  </si>
  <si>
    <t>Caetano-AnollÃ©s, Gustavo; Kim, Kyung Mo &amp; Caetano-AnollÃ©s, Derek</t>
  </si>
  <si>
    <t>The phylogenomic roots of modern biochemistry: origins of proteins, cofactors and protein biosynthesis</t>
  </si>
  <si>
    <t>Journal of molecular evolution</t>
  </si>
  <si>
    <t>1â€“34</t>
  </si>
  <si>
    <t>dakshanamurthy_predicting_2012</t>
  </si>
  <si>
    <t>Dakshanamurthy, Sivanesan; Issa, Naiem T.; Assefnia, Shahin; Seshasayee, Ashwini; Peters, Oakland J.; Madhavan, Subha; Uren, Aykut; Brown, Milton L. &amp; Byers, Stephen W.</t>
  </si>
  <si>
    <t>Predicting new indications for approved drugs using a proteochemometric method</t>
  </si>
  <si>
    <t>Journal of Medicinal Chemistry</t>
  </si>
  <si>
    <t>6832â€“6848</t>
  </si>
  <si>
    <t>giangreco_pharmacophore_2013</t>
  </si>
  <si>
    <t>Giangreco, Ilenia &amp; Packer, Martin J.</t>
  </si>
  <si>
    <t>Pharmacophore Binding Motifs for Nicotinamide Adenine Dinucleotide Analogues Across Multiple Protein Families: A Detailed Contact-Based Analysis of the Interaction between Proteins and NAD (P) Cofactors</t>
  </si>
  <si>
    <t>Journal of medicinal chemistry</t>
  </si>
  <si>
    <t>rogerson_scaling_2012</t>
  </si>
  <si>
    <t>Rogerson, Parker &amp; Arteca, Gustavo A.</t>
  </si>
  <si>
    <t>Scaling laws in simple and complex proteins: size scaling effects associated with domain number and folding class</t>
  </si>
  <si>
    <t>Journal of Mathematical Chemistry</t>
  </si>
  <si>
    <t>1901â€“1919</t>
  </si>
  <si>
    <t>ben-tal_efficient_2012</t>
  </si>
  <si>
    <t>Ben-Tal, Aharon; Bhadra, Sahely; Bhattacharyya, Chiranjib &amp; Nemirovski, Arkadi</t>
  </si>
  <si>
    <t>Efficient Methods for Robust Classification Under Uncertainty in Kernel Matrices</t>
  </si>
  <si>
    <t>Journal of Machine Learning Research</t>
  </si>
  <si>
    <t>2923â€“2954</t>
  </si>
  <si>
    <t>voevodski_active_2012</t>
  </si>
  <si>
    <t>Voevodski, Konstantin; Balcan, Maria-Florina; RÃ¶glin, Heiko; Teng, Shang-Hua &amp; Xia, Yu</t>
  </si>
  <si>
    <t>Active clustering of biological sequences</t>
  </si>
  <si>
    <t>203â€“225</t>
  </si>
  <si>
    <t>burger_crystal_2012</t>
  </si>
  <si>
    <t>BÃ¼rger, Marco; Zimmermann, Tobias J.; Kondoh, Yasumitsu; Stege, Patricia; Watanabe, Nobumoto; Osada, Hiroyuki; Waldmann, Herbert &amp; Vetter, Ingrid R.</t>
  </si>
  <si>
    <t>Crystal structure of the predicted phospholipase LYPLAL1 reveals unexpected functional plasticity despite close relationship to acyl protein thioesterases</t>
  </si>
  <si>
    <t>Journal of lipid research</t>
  </si>
  <si>
    <t>43â€“50</t>
  </si>
  <si>
    <t>andreini_bioinformatics_2012</t>
  </si>
  <si>
    <t>Andreini, Claudia &amp; Bertini, Ivano</t>
  </si>
  <si>
    <t>A bioinformatics view of zinc enzymes</t>
  </si>
  <si>
    <t>Journal of Inorganic Biochemistry</t>
  </si>
  <si>
    <t>150â€“156</t>
  </si>
  <si>
    <t>singh_chemogenomics_2013</t>
  </si>
  <si>
    <t>Singh, Ratna; Spyrakis, Francesca; Cozzini, Pietro; Paiardini, Alessandro; Pascarella, Stefano &amp; Mozzarelli, Andrea</t>
  </si>
  <si>
    <t>Chemogenomics of pyridoxal 5'-phosphate dependent enzymes</t>
  </si>
  <si>
    <t>Journal of Enzyme Inhibition and Medicinal Chemistry</t>
  </si>
  <si>
    <t>183â€“194</t>
  </si>
  <si>
    <t>kim_core:_2013</t>
  </si>
  <si>
    <t>Kim, Woo-Cheol; Park, Sanghyun &amp; Won, Jung-Im</t>
  </si>
  <si>
    <t>CORE: Common Region Extension Based Multiple Protein Structure Alignment for Producing Multiple Solution</t>
  </si>
  <si>
    <t>Journal of Computer Science and Technology</t>
  </si>
  <si>
    <t>647â€“656</t>
  </si>
  <si>
    <t>dhingra_homology/ab_2013</t>
  </si>
  <si>
    <t>Dhingra, Priyanka &amp; Jayaram, Bhyravabhotla</t>
  </si>
  <si>
    <t>A homology/ab initio hybrid algorithm for sampling near-native protein conformations</t>
  </si>
  <si>
    <t>Journal of computational chemistry</t>
  </si>
  <si>
    <t>gniewek_optimization_2012</t>
  </si>
  <si>
    <t>Gniewek, Pawel; Kolinski, Andrzej &amp; Gront, Dominik</t>
  </si>
  <si>
    <t>Optimization of profile-to-profile alignment parameters for one-dimensional threading</t>
  </si>
  <si>
    <t>Journal of Computational Biology</t>
  </si>
  <si>
    <t>879â€“886</t>
  </si>
  <si>
    <t>kalliokoski_subpocket_2013</t>
  </si>
  <si>
    <t>Kalliokoski, Tuomo; Olsson, Tjelvar SG &amp; Vulpetti, Anna</t>
  </si>
  <si>
    <t>Subpocket Analysis Method for Fragment-Based Drug Discovery</t>
  </si>
  <si>
    <t>Journal of chemical information and modeling</t>
  </si>
  <si>
    <t>131â€“141</t>
  </si>
  <si>
    <t>kontoyianni_functional_2012</t>
  </si>
  <si>
    <t>Kontoyianni, Maria &amp; Rosnick, Christopher B.</t>
  </si>
  <si>
    <t>Functional prediction of binding pockets</t>
  </si>
  <si>
    <t>824â€“833</t>
  </si>
  <si>
    <t>selvaraj_crowding_2012</t>
  </si>
  <si>
    <t>Selvaraj, M.; Ahmad, Rais; Varshney, Umesh &amp; Vijayan, M.</t>
  </si>
  <si>
    <t>Crowding, molecular volume and plasticity: An assessment involving crystallography, NMR and simulations</t>
  </si>
  <si>
    <t>Journal of biosciences</t>
  </si>
  <si>
    <t>953â€“963</t>
  </si>
  <si>
    <t>zhang_structural_2012</t>
  </si>
  <si>
    <t>Zhang, Hong-Yu; Qin, Tao; Jiang, Ying-Ying &amp; Caetano-AnollÃ©s, Gustavo</t>
  </si>
  <si>
    <t>Structural phylogenomics uncovers the early and concurrent origins of cysteine biosynthesis and iron-sulfur proteins</t>
  </si>
  <si>
    <t>Journal of Biomolecular Structure and Dynamics</t>
  </si>
  <si>
    <t>542â€“545</t>
  </si>
  <si>
    <t>chirgadze_recognition_2012</t>
  </si>
  <si>
    <t>Chirgadze, Yu N.; Sivozhelezov, V. S.; Polozov, R. V.; Stepanenko, V. A. &amp; Ivanov, V. V.</t>
  </si>
  <si>
    <t>Recognition Rules for Binding of Homeodomains to Operator DNA</t>
  </si>
  <si>
    <t>715â€“731</t>
  </si>
  <si>
    <t>gordeev_modeling_2013</t>
  </si>
  <si>
    <t>Gordeev, Alexey B. &amp; Efimov, Alexander V.</t>
  </si>
  <si>
    <t>Modeling of folds and folding pathways for some protein families of (alpha+beta)- and (alpha/beta)-classes</t>
  </si>
  <si>
    <t>4--16</t>
  </si>
  <si>
    <t>esteves_silico_2013</t>
  </si>
  <si>
    <t>Esteves, Adriana &amp; Paulino Zunini, Margot</t>
  </si>
  <si>
    <t>In silico studies of Echinococcus granulosus FABPs</t>
  </si>
  <si>
    <t>224â€“239</t>
  </si>
  <si>
    <t>vishnepolsky_evaluation_2012</t>
  </si>
  <si>
    <t>Vishnepolsky, Boris; Managadze, Grigol; Grigolava, Maya &amp; Pirtskhalava, Malak</t>
  </si>
  <si>
    <t>Evaluation performance of substitution matrices, based on contacts between residue terminal groups</t>
  </si>
  <si>
    <t>180â€“190</t>
  </si>
  <si>
    <t>ahmadi_adl_accurate_2012</t>
  </si>
  <si>
    <t>Ahmadi Adl, Amin; Nowzari-Dalini, Abbas; Xue, Bin; Uversky, Vladimir N. &amp; Qian, Xiaoning</t>
  </si>
  <si>
    <t>Accurate prediction of protein structural classes using functional domains and predicted secondary structure sequences</t>
  </si>
  <si>
    <t>1127â€“1137</t>
  </si>
  <si>
    <t>lee_pacsy_2012</t>
  </si>
  <si>
    <t>Lee, Woonghee; Yu, Wookyung; Kim, Suhkmann; Chang, Iksoo; Lee, Weontae &amp; Markley, John L.</t>
  </si>
  <si>
    <t>PACSY, a relational database management system for protein structure and chemical shift analysis</t>
  </si>
  <si>
    <t>169â€“179</t>
  </si>
  <si>
    <t>lundin_use_2012</t>
  </si>
  <si>
    <t>Lundin, Daniel; Poole, Anthony M.; SjÃ¶berg, Britt-Marie &amp; HÃ¶gbom, Martin</t>
  </si>
  <si>
    <t>Use of structural phylogenetic networks for classification of the ferritin-like superfamily</t>
  </si>
  <si>
    <t>Journal of Biological Chemistry</t>
  </si>
  <si>
    <t>20565â€“20575</t>
  </si>
  <si>
    <t>das_structure_2013</t>
  </si>
  <si>
    <t>Das, Debanu; Lee, Wang-Sik; Grant, Joanna C.; Chiu, Hsiu-Ju; Farr, Carol L.; Vance, Julie; Klock, Heath E.; Knuth, Mark W.; Miller, Mitchell D. &amp; Elsliger, Marc-AndrÃ©</t>
  </si>
  <si>
    <t>Structure and function of the DUF2233 domain in bacteria and in the human mannose 6-phosphate uncovering enzyme</t>
  </si>
  <si>
    <t>16789â€“16799</t>
  </si>
  <si>
    <t>popovic_structural_2012</t>
  </si>
  <si>
    <t>Popovic, Ana; Wu, Bin; Arrowsmith, Cheryl H.; Edwards, Aled M.; Davidson, Alan R. &amp; Maxwell, Karen L.</t>
  </si>
  <si>
    <t>Structural and Biochemical Characterization of Phage lambda FI Protein (gpFI) Reveals a Novel Mechanism of DNA Packaging Chaperone Activity</t>
  </si>
  <si>
    <t>September</t>
  </si>
  <si>
    <t>32085--32095</t>
  </si>
  <si>
    <t>garcia-nafria_crystal_2013</t>
  </si>
  <si>
    <t>GarcÃ­a-NafrÃ­a, Javier; Baumgart, Meike; Turkenburg, Johan P.; Wilkinson, Anthony J.; Bott, Michael &amp; Wilson, Keith S.</t>
  </si>
  <si>
    <t>Crystal and Solution Studies Reveal That the Transcriptional Regulator AcnR of Corynebacterium glutamicum Is Regulated by Citrate-Mg2+ Binding to a Non-canonical Pocket</t>
  </si>
  <si>
    <t>15800â€“15812</t>
  </si>
  <si>
    <t>aksianov_sheep:_2012</t>
  </si>
  <si>
    <t>Aksianov, Evgeniy &amp; Alexeevski, Andrei</t>
  </si>
  <si>
    <t>SHEEP: A TOOL FOR DESCRIPTION OF beta-SHEETS IN PROTEIN 3D STRUCTURES</t>
  </si>
  <si>
    <t>Journal of bioinformatics and computational biology</t>
  </si>
  <si>
    <t>arab_putracer:_2013</t>
  </si>
  <si>
    <t>Arab, Seyed Shahriar; Gharamaleki, Mohammadbagher Parsa; Pashandi, Zaiddodine &amp; Mobasseri, Rezvan</t>
  </si>
  <si>
    <t>PUTRACER: A NOVEL METHOD FOR IDENTIFICATION OF CONTINUOUS-DOMAINS IN MULTI-DOMAIN PROTEINS</t>
  </si>
  <si>
    <t>casagrande_family_2012</t>
  </si>
  <si>
    <t>Casagrande, Alberto &amp; Fabris, Francesco</t>
  </si>
  <si>
    <t>FAMILY FINGERPRINTS: A GLOBAL APPROACH TO STRUCTURAL CLASSIFICATION</t>
  </si>
  <si>
    <t>helbig_cbra_2012</t>
  </si>
  <si>
    <t>Helbig, Stephanie; Hantke, Klaus; Ammelburg, Moritz &amp; Braun, Volkmar</t>
  </si>
  <si>
    <t>CbrA is a flavin adenine dinucleotide protein that modifies the Escherichia coli outer membrane and confers specific resistance to colicin M</t>
  </si>
  <si>
    <t>4894â€“4903</t>
  </si>
  <si>
    <t>bajaj_detection_2012</t>
  </si>
  <si>
    <t>Bajaj, Chandrajit; Goswami, Samrat &amp; Zhang, Qin</t>
  </si>
  <si>
    <t>Detection of secondary and supersecondary structures of proteins from cryo-electron microscopy</t>
  </si>
  <si>
    <t>February</t>
  </si>
  <si>
    <t>367--381</t>
  </si>
  <si>
    <t>movaghar_statistical_2012</t>
  </si>
  <si>
    <t>Movaghar, Afshin Fayyaz; Launay, Guillaume; Schbath, Sophie; Gibrat, Jean-FranÃ§ois &amp; Rodolphe, FranÃ§ois</t>
  </si>
  <si>
    <t>Statistical significance of threading scores</t>
  </si>
  <si>
    <t>13--29</t>
  </si>
  <si>
    <t>yi_supervised_2012</t>
  </si>
  <si>
    <t>Yi, Gangman; Thon, Michael R. &amp; Sze, Sing-Hoi</t>
  </si>
  <si>
    <t>Supervised Protein Family Classification and New Family Construction</t>
  </si>
  <si>
    <t>August</t>
  </si>
  <si>
    <t>957--967</t>
  </si>
  <si>
    <t>konc_probis-database:_2012</t>
  </si>
  <si>
    <t>Konc, Janez; Cesnik, Tomo; Konc, Joanna Trykowska; Penca, Matej &amp; JaneÅ¾iÄ, DuÅ¡anka</t>
  </si>
  <si>
    <t>ProBiS-database: precalculated binding site similarities and local pairwise alignments of PDB structures</t>
  </si>
  <si>
    <t>604--612</t>
  </si>
  <si>
    <t>johansson_recurrent_2013</t>
  </si>
  <si>
    <t>Johansson, Maria U.; Zoete, Vincent &amp; Guex, Nicolas</t>
  </si>
  <si>
    <t>Recurrent Structural Motifs in Non-Homologous Protein Structures</t>
  </si>
  <si>
    <t>International journal of molecular sciences</t>
  </si>
  <si>
    <t>7795â€“7814</t>
  </si>
  <si>
    <t>islam_structural_2013</t>
  </si>
  <si>
    <t>Islam, Md Rezaul; Hosen, Md Ismail; Zaman, Aubhishek &amp; Islam, Md Ohedul</t>
  </si>
  <si>
    <t>Structural, functional and molecular docking study to characterize GMI1 from Arabidopsis thaliana</t>
  </si>
  <si>
    <t>Interdisciplinary Sciences: Computational Life Sciences</t>
  </si>
  <si>
    <t>13â€“22</t>
  </si>
  <si>
    <t>gorman_kinetic_2012</t>
  </si>
  <si>
    <t>Gorman, Maureen J; Sullivan, Lucinda I; Nguyen, Thi D T; Dai, Huaien; Arakane, Yasuyuki; Dittmer, Neal T; Syed, Lateef U; Li, Jun; Hua, Duy H &amp; Kanost, Michael R</t>
  </si>
  <si>
    <t>Kinetic properties of alternatively spliced isoforms of laccase-2 from Tribolium castaneum and Anopheles gambiae</t>
  </si>
  <si>
    <t>193--202</t>
  </si>
  <si>
    <t>pentony_plant_2012</t>
  </si>
  <si>
    <t>Pentony, M. M.; Winters, P.; Penfold-Brown, D.; Drew, K.; Narechania, A.; DeSalle, R.; Bonneau, R. &amp; Purugganan, M. D.</t>
  </si>
  <si>
    <t>The plant proteome folding project: structure and positive selection in plant protein families</t>
  </si>
  <si>
    <t>Genome biology and evolution</t>
  </si>
  <si>
    <t>360â€“371</t>
  </si>
  <si>
    <t>daly_beyond_2013</t>
  </si>
  <si>
    <t>Daly, Toni K.; Sutherland-Smith, Andrew J. &amp; Penny, David</t>
  </si>
  <si>
    <t>Beyond BLASTing: Tertiary and quaternary structure analysis helps identify Major Vault Proteins</t>
  </si>
  <si>
    <t>217â€“232</t>
  </si>
  <si>
    <t>gelly_selective_2012</t>
  </si>
  <si>
    <t>Gelly, Jean-Christophe; Lin, Hsuan-Yu; de Brevern, Alexandre G; Chuang, Trees-Juen &amp; Chen, Feng-Chi</t>
  </si>
  <si>
    <t>Selective constraint on human pre-mRNA splicing by protein structural properties</t>
  </si>
  <si>
    <t>966--975</t>
  </si>
  <si>
    <t>chen_improved_2012</t>
  </si>
  <si>
    <t>Chen, Weicheng; Liu, Xiangrong; Huang, Yong; Jiang, Yi; Zou, Quan &amp; Lin, Chen</t>
  </si>
  <si>
    <t>Improved method for predicting protein fold patterns with ensemble classifiers</t>
  </si>
  <si>
    <t>Genetics and Molecular Research</t>
  </si>
  <si>
    <t>174â€“181</t>
  </si>
  <si>
    <t>ito_intrinsically_2012</t>
  </si>
  <si>
    <t>Ito, Masahiro; Tohsato, Yukako; Sugisawa, Hitoshi; Kohara, Shohei; Fukuchi, Satoshi; Nishikawa, Ikuko &amp; Nishikawa, Ken</t>
  </si>
  <si>
    <t>Intrinsically disordered proteins in human mitochondria</t>
  </si>
  <si>
    <t>Genes to Cells</t>
  </si>
  <si>
    <t>817â€“825</t>
  </si>
  <si>
    <t>lai_tgm2_2012</t>
  </si>
  <si>
    <t>Lai, Thung-S. &amp; Greenberg, Charles S.</t>
  </si>
  <si>
    <t>TGM2 and implications for human disease: role of alternative splicing.</t>
  </si>
  <si>
    <t>504â€“519</t>
  </si>
  <si>
    <t>rodionova_novel_2013</t>
  </si>
  <si>
    <t>Rodionova, Irina A.; Leyn, Semen A.; Burkart, Michael D.; Boucher, Nathalie; Noll, Kenneth M.; Osterman, Andrei L. &amp; Rodionov, Dmitry A.</t>
  </si>
  <si>
    <t>Novel inositol catabolic pathway in Thermotoga maritima</t>
  </si>
  <si>
    <t>Environmental microbiology</t>
  </si>
  <si>
    <t>mahajan_dosa:_2013</t>
  </si>
  <si>
    <t>Mahajan, Swapnil; Agarwal, Garima; Iftekhar, Mohammed; Offmann, Bernard; de Brevern, Alexandre G. &amp; Srinivasan, Narayanaswamy</t>
  </si>
  <si>
    <t>DoSA: Database of Structural Alignments</t>
  </si>
  <si>
    <t>Database: the journal of biological databases and curation</t>
  </si>
  <si>
    <t>park_efficient_2012</t>
  </si>
  <si>
    <t>Park, Sang-Hyeun &amp; FÃ¼rnkranz, Johannes</t>
  </si>
  <si>
    <t>Efficient prediction algorithms for binary decomposition techniques</t>
  </si>
  <si>
    <t>Data Mining and Knowledge Discovery</t>
  </si>
  <si>
    <t>40â€“77</t>
  </si>
  <si>
    <t>light_impact_2013</t>
  </si>
  <si>
    <t>Light, Sara &amp; Elofsson, Arne</t>
  </si>
  <si>
    <t>The impact of splicing on protein domain architecture</t>
  </si>
  <si>
    <t>Current Opinion in Structural Biology</t>
  </si>
  <si>
    <t>451--458</t>
  </si>
  <si>
    <t>jayaram_towards_2012</t>
  </si>
  <si>
    <t>Jayaram, B. &amp; Dhingra, Priyanka</t>
  </si>
  <si>
    <t>Towards creating complete proteomic structural databases of whole organisms</t>
  </si>
  <si>
    <t>Current Bioinformatics</t>
  </si>
  <si>
    <t>424â€“435</t>
  </si>
  <si>
    <t>dev_structure_2012</t>
  </si>
  <si>
    <t>Dev, Aditya; Tapas, Satya; Pratap, Shivendra &amp; Kumar, Pravindra</t>
  </si>
  <si>
    <t>Structure and Function of Enzymes of Shikimate Pathway</t>
  </si>
  <si>
    <t>374â€“391</t>
  </si>
  <si>
    <t>guzzi_j-tm_2013</t>
  </si>
  <si>
    <t>Guzzi, Pietro H.; Veltri, Pierangelo &amp; Cannataro, Mario</t>
  </si>
  <si>
    <t>J-TM Align: Efficient Comparison of Protein Structure Based on TM-Align</t>
  </si>
  <si>
    <t>220--225</t>
  </si>
  <si>
    <t>ku_structural_2012</t>
  </si>
  <si>
    <t>Ku, Shih-Yen &amp; Hu, Yuh-Jyh</t>
  </si>
  <si>
    <t>Structural alphabet motif discovery and a structural motif database</t>
  </si>
  <si>
    <t>93â€“105</t>
  </si>
  <si>
    <t>sun_smolign:_2012</t>
  </si>
  <si>
    <t>Sun, Hong; Sacan, Ahmet; Ferhatosmanoglu, Hakan &amp; Wang, Yusu</t>
  </si>
  <si>
    <t>Smolign: A Spatial Motifs-Based Protein Multiple Structural Alignment Method</t>
  </si>
  <si>
    <t>249â€“261</t>
  </si>
  <si>
    <t>bonkovsky_porphyrin_2013</t>
  </si>
  <si>
    <t>Bonkovsky, Herbert L.; Guo, Jun-Tao; Hou, Weihong; Li, Ting; Narang, Tarun &amp; Thapar, Manish</t>
  </si>
  <si>
    <t>Porphyrin and heme metabolism and the porphyrias</t>
  </si>
  <si>
    <t>Comprehensive Physiology</t>
  </si>
  <si>
    <t>peng_backbone_2013</t>
  </si>
  <si>
    <t>Peng, Xin; Qi, Wei; Wang, Mengfan; Su, Rongxin &amp; He, Zhimin</t>
  </si>
  <si>
    <t>Backbone fractal dimension and fractal hybrid orbital of protein structure</t>
  </si>
  <si>
    <t>Communications in Nonlinear Science and Numerical Simulation</t>
  </si>
  <si>
    <t>peng_describing_2012</t>
  </si>
  <si>
    <t>Peng, Xin; Qi, Wei; Su, Rongxin &amp; He, Zhimin</t>
  </si>
  <si>
    <t>Describing some characters of serine proteinase using fractal analysis</t>
  </si>
  <si>
    <t>1017â€“1023</t>
  </si>
  <si>
    <t>jacob_n-terminal_2013</t>
  </si>
  <si>
    <t>Jacob, Etai; Unger, Ron &amp; Horovitz, Amnon</t>
  </si>
  <si>
    <t>N-Terminal Domains in Two-Domain Proteins Are Biased to Be Shorter and Predicted to Fold Faster Than Their C-Terminal Counterparts</t>
  </si>
  <si>
    <t>Cell reports</t>
  </si>
  <si>
    <t>alonso_eukaryotic_2013</t>
  </si>
  <si>
    <t>Alonso, BÃ©atrice; Beraud, Carole; Meguellati, Sarra; Chen, Shu W.; Pellequer, Jean Luc; Armengaud, Jean &amp; Godon, Christian</t>
  </si>
  <si>
    <t>Eukaryotic GPN-loop GTPases paralogs use a dimeric assembly reminiscent of archeal GPN</t>
  </si>
  <si>
    <t>Cell Cycle</t>
  </si>
  <si>
    <t>0â€“9</t>
  </si>
  <si>
    <t>greene_protein_2012</t>
  </si>
  <si>
    <t>Greene, Lesley H.</t>
  </si>
  <si>
    <t>Protein structure networks</t>
  </si>
  <si>
    <t>Briefings in functional genomics</t>
  </si>
  <si>
    <t>469â€“478</t>
  </si>
  <si>
    <t>sokalingam_silico_2013</t>
  </si>
  <si>
    <t>Sokalingam, Sriram; Madan, Bharat; Raghunathan, Govindan &amp; Lee, Sun-Gu</t>
  </si>
  <si>
    <t>In silico study on the effect of surface lysines and arginines on the electrostatic interactions and protein stability</t>
  </si>
  <si>
    <t>Biotechnology and Bioprocess Engineering</t>
  </si>
  <si>
    <t>18â€“26</t>
  </si>
  <si>
    <t>rorick_quantifying_2012</t>
  </si>
  <si>
    <t>Rorick, Mary</t>
  </si>
  <si>
    <t>Quantifying protein modularity and evolvability: A comparison of different techniques</t>
  </si>
  <si>
    <t>Biosystems</t>
  </si>
  <si>
    <t>jin_inherent_2013</t>
  </si>
  <si>
    <t>Jin, Fan &amp; Liu, Zhirong</t>
  </si>
  <si>
    <t>Inherent Relationships among Different Biophysical Prediction Methods for Intrinsically Disordered Proteins</t>
  </si>
  <si>
    <t>Biophysical journal</t>
  </si>
  <si>
    <t>488â€“495</t>
  </si>
  <si>
    <t>serohijos_highly_2013</t>
  </si>
  <si>
    <t>Serohijos, Adrian WR; Lee, S. Y. &amp; Shakhnovich, Eugene I.</t>
  </si>
  <si>
    <t>Highly Abundant Proteins Favor More Stable 3D Structures in Yeast</t>
  </si>
  <si>
    <t>L1â€“L3</t>
  </si>
  <si>
    <t>basu_self-complementarity_2012</t>
  </si>
  <si>
    <t>Basu, Sankar; Bhattacharyya, Dhananjay &amp; Banerjee, Rahul</t>
  </si>
  <si>
    <t>Self-complementarity within proteins: bridging the gap between binding and folding</t>
  </si>
  <si>
    <t>2605--2614</t>
  </si>
  <si>
    <t>boratyn_domain_2012</t>
  </si>
  <si>
    <t>Boratyn, Grzegorz M; SchÃ¤ffer, Alejandro A; Agarwala, Richa; Altschul, Stephen F; Lipman, David J &amp; Madden, Thomas L</t>
  </si>
  <si>
    <t>Domain enhanced lookup time accelerated BLAST</t>
  </si>
  <si>
    <t>xue_threadom:_2013</t>
  </si>
  <si>
    <t>Xue, Zhidong; Xu, Dong; Wang, Yan &amp; Zhang, Yang</t>
  </si>
  <si>
    <t>ThreaDom: extracting protein domain boundary information from multiple threading alignments</t>
  </si>
  <si>
    <t>Bioinformatics</t>
  </si>
  <si>
    <t>i247â€“i256</t>
  </si>
  <si>
    <t>daniels_smurflite:_2012</t>
  </si>
  <si>
    <t>Daniels, Noah M.; Hosur, Raghavendra; Berger, Bonnie &amp; Cowen, Lenore J.</t>
  </si>
  <si>
    <t>SMURFLite: combining simplified Markov random fields with simulated evolution improves remote homology detection for beta-structural proteins into the twilight zone</t>
  </si>
  <si>
    <t>1216â€“1222</t>
  </si>
  <si>
    <t>olivella_relation_2013</t>
  </si>
  <si>
    <t>Olivella, Mireia; Gonzalez, Angel; Pardo, Leonardo &amp; Deupi, Xavier</t>
  </si>
  <si>
    <t>Relation between sequence and structure in membrane proteins</t>
  </si>
  <si>
    <t>1589â€“1592</t>
  </si>
  <si>
    <t>fuglebakk_measuring_2012</t>
  </si>
  <si>
    <t>Fuglebakk, Edvin; Echave, JuliÃ¡n &amp; Reuter, Nathalie</t>
  </si>
  <si>
    <t>Measuring and comparing structural fluctuation patterns in large protein datasets</t>
  </si>
  <si>
    <t>2431â€“2440</t>
  </si>
  <si>
    <t>ritchie_fast_2012</t>
  </si>
  <si>
    <t>Ritchie, David W.; Ghoorah, Anisah W.; Mavridis, Lazaros &amp; Venkatraman, Vishwesh</t>
  </si>
  <si>
    <t>Fast protein structure alignment using Gaussian overlap scoring of backbone peptide fragment similarity</t>
  </si>
  <si>
    <t>3274â€“3281</t>
  </si>
  <si>
    <t>pang_fast_2012</t>
  </si>
  <si>
    <t>Pang, Bin; Zhao, Nan; Korkin, Dmitry &amp; Shyu, Chi-Ren</t>
  </si>
  <si>
    <t>Fast protein binding site comparisons using visual words representation</t>
  </si>
  <si>
    <t>1345â€“1352</t>
  </si>
  <si>
    <t>harder_fast_2012</t>
  </si>
  <si>
    <t>Harder, Tim; Borg, Mikael; Boomsma, Wouter; RÃ¸gen, Peter &amp; Hamelryck, Thomas</t>
  </si>
  <si>
    <t>Fast large-scale clustering of protein structures using Gauss integrals</t>
  </si>
  <si>
    <t>510â€“515</t>
  </si>
  <si>
    <t>angermuller_discriminative_2012</t>
  </si>
  <si>
    <t>AngermÃ¼ller, Christof; Biegert, Andreas &amp; SÃ¶ding, Johannes</t>
  </si>
  <si>
    <t>Discriminative modelling of context-specific amino acid substitution probabilities</t>
  </si>
  <si>
    <t>3240â€“3247</t>
  </si>
  <si>
    <t>huang_defining_2013</t>
  </si>
  <si>
    <t>Huang, Ivan K.; Pei, Jimin &amp; Grishin, Nick V.</t>
  </si>
  <si>
    <t>Defining and predicting structurally conserved regions in protein superfamilies</t>
  </si>
  <si>
    <t>175â€“181</t>
  </si>
  <si>
    <t>di_lena_deep_2012</t>
  </si>
  <si>
    <t>Di Lena, Pietro; Nagata, Ken &amp; Baldi, Pierre</t>
  </si>
  <si>
    <t>Deep architectures for protein contact map prediction</t>
  </si>
  <si>
    <t>2449â€“2457</t>
  </si>
  <si>
    <t>daniels_compressive_2013</t>
  </si>
  <si>
    <t>Daniels, Noah M.; Gallant, Andrew; Peng, Jian; Cowen, Lenore J.; Baym, Michael &amp; Berger, Bonnie</t>
  </si>
  <si>
    <t>Compressive genomics for protein databases</t>
  </si>
  <si>
    <t>i283â€“i290</t>
  </si>
  <si>
    <t>xu_assignment_2012</t>
  </si>
  <si>
    <t>Xu, Qifang &amp; Dunbrack, Roland L.</t>
  </si>
  <si>
    <t>Assignment of protein sequences to existing domain and family classification systems: Pfam and the PDB</t>
  </si>
  <si>
    <t>2763â€“2772</t>
  </si>
  <si>
    <t>lobanov_novel_2013</t>
  </si>
  <si>
    <t>Lobanov, Mikhail Yu; Suvorina, Masha Yu; Dovidchenko, Nikita V.; Sokolovskiy, Igor V.; Surin, Alexey K. &amp; Galzitskaya, Oxana V.</t>
  </si>
  <si>
    <t>1375â€“1381</t>
  </si>
  <si>
    <t>segura_holistic_2012</t>
  </si>
  <si>
    <t>Segura, Joan; Jones, Pamela F. &amp; Fernandez-Fuentes, Narcis</t>
  </si>
  <si>
    <t>A holistic in silico approach to predict functional sites in protein structures</t>
  </si>
  <si>
    <t>1845â€“1850</t>
  </si>
  <si>
    <t>krajewski_protein_2013</t>
  </si>
  <si>
    <t>Krajewski, Zbigniew &amp; Tkacz, Ewaryst</t>
  </si>
  <si>
    <t>Protein structural classification based on pseudo amino acid composition using SVM classifier</t>
  </si>
  <si>
    <t>Biocybernetics and Biomedical Engineering</t>
  </si>
  <si>
    <t>krajewski_feature_2013</t>
  </si>
  <si>
    <t>Feature Selection of Protein Structural Classification Using SVM Classifier</t>
  </si>
  <si>
    <t>47â€“61</t>
  </si>
  <si>
    <t>harish_rooted_2013</t>
  </si>
  <si>
    <t>Harish, Ajith; Tunlid, Anders &amp; Kurland, Charles G.</t>
  </si>
  <si>
    <t>Rooted Phylogeny of the Three Superkingdoms</t>
  </si>
  <si>
    <t>Biochimie</t>
  </si>
  <si>
    <t>mamonova_stability_2013</t>
  </si>
  <si>
    <t>Mamonova, Tatyana B.; Glyakina, Anna V.; Galzitskaya, Oxana V. &amp; Kurnikova, Maria G.</t>
  </si>
  <si>
    <t>Stability and rigidity/flexibility-two sides of the same coin?</t>
  </si>
  <si>
    <t>rusconi_mapping_2012</t>
  </si>
  <si>
    <t>Rusconi, B.; Maranhao, A. C.; Fuhrer, J. P.; Krotee, P.; Choi, S. H.; Grun, F.; Thireou, T.; Dimitratos, S. D.; Woods, D. F.; Marinotti, O.; Walter, M. F. &amp; Eliopoulos, E.</t>
  </si>
  <si>
    <t>Mapping the Anopheles gambiae Odorant Binding Protein 1 (AgamOBP1) using modeling techniques, site directed mutagenesis, circular dichroism and ligand binding assays</t>
  </si>
  <si>
    <t>947--953</t>
  </si>
  <si>
    <t>sarma_solution_2012</t>
  </si>
  <si>
    <t>Sarma, Akella VS; Anbanandam, Asokan; Kelm, Allek; Mehra-Chaudhary, Ritcha; Wei, Yirui; Qin, Peiwu; Lee, Yingying; Berjanskii, Mark V.; Mick, Jacob A. &amp; Beamer, Lesa J.</t>
  </si>
  <si>
    <t>Solution NMR of a 463-residue phosphohexomutase: domain 4 mobility, substates, and phosphoryl transfer defect</t>
  </si>
  <si>
    <t>Biochemistry</t>
  </si>
  <si>
    <t>807â€“819</t>
  </si>
  <si>
    <t>carstensen_folding_2012</t>
  </si>
  <si>
    <t>Carstensen, Linn; Zoldak, Gabriel; Schmid, Franz-Xaver &amp; Sterner, Reinhard</t>
  </si>
  <si>
    <t>Folding Mechanism of an Extremely Thermostable (beta alpha)(8)-Barrel Enzyme: A High Kinetic Barrier Protects the Protein from Denaturation</t>
  </si>
  <si>
    <t>3420--3432</t>
  </si>
  <si>
    <t>geoghegan_deconstruction_2012</t>
  </si>
  <si>
    <t>Geoghegan, Kieran F.; Varghese, Alison H.; Feng, Xidong; Bessire, Andrew J.; Conboy, James J.; Ruggeri, Roger B.; Ahn, Kay; Spath, Samantha N.; Filippov, Sergey V. &amp; Conrad, Steven J.</t>
  </si>
  <si>
    <t>Deconstruction of Activity-Dependent Covalent Modification of Heme in Human Neutrophil Myeloperoxidase by Multistage Mass Spectrometry (MS4)</t>
  </si>
  <si>
    <t>2065â€“2077</t>
  </si>
  <si>
    <t>breukels_structural_2012</t>
  </si>
  <si>
    <t>Breukels, Vincent; Touw, Wouter G. &amp; Vuister, Geerten W.</t>
  </si>
  <si>
    <t>Structural and dynamic aspects of Ca2+ and Mg2+ binding of the regulatory domains of the Na/Ca2+ exchanger</t>
  </si>
  <si>
    <t>Biochemical Society Transactions</t>
  </si>
  <si>
    <t>part 2</t>
  </si>
  <si>
    <t>kister_amino_2013</t>
  </si>
  <si>
    <t>Kister, Alexander E. &amp; Potapov, Vladimir</t>
  </si>
  <si>
    <t>Amino acid distribution rules predict protein fold</t>
  </si>
  <si>
    <t>616â€“619</t>
  </si>
  <si>
    <t>inui_toxic_2012</t>
  </si>
  <si>
    <t>Inui, Ken; Sagane, Yoshimasa; Miyata, Keita; Miyashita, Shin-Ichiro; Suzuki, Tomonori; Shikamori, Yasuyuki; Ohyama, Tohru; Niwa, Koichi &amp; Watanabe, Toshihiro</t>
  </si>
  <si>
    <t>Toxic and nontoxic components of botulinum neurotoxin complex are evolved from a common ancestral zinc protein</t>
  </si>
  <si>
    <t>Biochemical and biophysical research communications</t>
  </si>
  <si>
    <t>500â€“504</t>
  </si>
  <si>
    <t>morimoto_small-angle_2013</t>
  </si>
  <si>
    <t>Morimoto, Yasumasa; Nakagawa, Takashi &amp; Kojima, Masaki</t>
  </si>
  <si>
    <t>Small-angle X-ray scattering constraints and local geometry like secondary structures can construct a coarse-grained protein model at amino acid residue resolution</t>
  </si>
  <si>
    <t>oda_bacillus_2013</t>
  </si>
  <si>
    <t>Oda, Masataka; Fujita, Aoi; Okui, Kensuke; Miyamoto, Kazuaki; Shibutani, Masahiro; Takagishi, Teruhisa &amp; Nagahama, Masahiro</t>
  </si>
  <si>
    <t>Bacillus cereus sphingomyelinase recognizes ganglioside GM3</t>
  </si>
  <si>
    <t>164--168</t>
  </si>
  <si>
    <t>ye_molecular_2012</t>
  </si>
  <si>
    <t>Ye, Libin; Su, Xiaoyun; Schmitz, George E.; Moon, Young Hwan; Zhang, Jing; Mackie, Roderick I. &amp; Cann, Isaac KO</t>
  </si>
  <si>
    <t>Molecular and Biochemical Analyses of the GH44 Module of CbMan5B/Cel44A, a Bifunctional Enzyme from the Hyperthermophilic Bacterium Caldicellulosiruptor bescii</t>
  </si>
  <si>
    <t>Applied and environmental microbiology</t>
  </si>
  <si>
    <t>7048â€“7059</t>
  </si>
  <si>
    <t>leisch_cloning_2012</t>
  </si>
  <si>
    <t>Leisch, Hannes; Shi, Rong; Grosse, Stephan; Morley, Krista; Bergeron, HÃ©lÃ¨ne; Cygler, Miroslaw; Iwaki, Hiroaki; Hasegawa, Yoshie &amp; Lau, Peter C K</t>
  </si>
  <si>
    <t>Cloning, Baeyer-Villiger biooxidations, and structures of the camphor pathway 2-oxo-Î”(3)-4,5,5-trimethylcyclopentenylacetyl-coenzyme A monooxygenase of Pseudomonas putida ATCC 17453</t>
  </si>
  <si>
    <t>2200--2212</t>
  </si>
  <si>
    <t>liu_accurate_2012</t>
  </si>
  <si>
    <t>Liu, Taigang; Geng, Xingbo; Zheng, Xiaoqi; Li, Rensuo &amp; Wang, Jun</t>
  </si>
  <si>
    <t>Accurate prediction of protein structural class using auto covariance transformation of PSI-BLAST profiles</t>
  </si>
  <si>
    <t>2243â€“2249</t>
  </si>
  <si>
    <t>domagalski_structure_2013</t>
  </si>
  <si>
    <t>Domagalski, M. J.; Tkaczuk, K. L.; Chruszcz, M.; Skarina, T.; Onopriyenko, O.; Cymborowski, M.; Grabowski, M.; Savchenko, A. &amp; Minor, W.</t>
  </si>
  <si>
    <t>Structure of isochorismate synthase DhbC from Bacillus anthracis</t>
  </si>
  <si>
    <t>Acta Crystallographica Section F: Structural Biology and Crystallization Communications</t>
  </si>
  <si>
    <t>0â€“0</t>
  </si>
  <si>
    <t>sharma_sequence_2013</t>
  </si>
  <si>
    <t>Sharma, Alok; Pohlentz, Gottfried; Bobbili, Kishore Babu; Jeyaprakash, A. Arockia; Chandran, Thyageshwar; Mormann, Michael; Swamy, Musti J. &amp; Vijayan, M.</t>
  </si>
  <si>
    <t>The sequence and structure of snake gourd (Trichosanthes anguina) seed lectin, a three-chain nontoxic homologue of type II RIPs</t>
  </si>
  <si>
    <t>Acta Crystallographica Section D: Biological Crystallography</t>
  </si>
  <si>
    <t>calligari_screwfit:_2012</t>
  </si>
  <si>
    <t>Calligari, Paolo A. &amp; Kneller, Gerald R.</t>
  </si>
  <si>
    <t>ScrewFit: combining localization and description of protein secondary structure</t>
  </si>
  <si>
    <t>1690â€“1693</t>
  </si>
  <si>
    <t>broom_modular_2012</t>
  </si>
  <si>
    <t>Broom, Aron; Doxey, Andrew C.; Lobsanov, Yuri D.; Berthin, Lisa G.; Rose, David R.; Howell, P. Lynne; McConkey, Brendan J. &amp; Meiering, Elizabeth M.</t>
  </si>
  <si>
    <t>Modular Evolution and the Origins of Symmetry: Reconstruction of a Three-Fold Symmetric Globular Protein</t>
  </si>
  <si>
    <t>161--171</t>
  </si>
  <si>
    <t>hu_finding_2012</t>
  </si>
  <si>
    <t>Hu, Gang; Gao, Jianzhao; Wang, Kui; Mizianty, Marcin J.; Ruan, Jishou &amp; Kurgan, Lukasz</t>
  </si>
  <si>
    <t>Finding Protein Targets for Small Biologically Relevant Ligands across Fold Space Using Inverse Ligand Binding Predictions</t>
  </si>
  <si>
    <t>1815--1822</t>
  </si>
  <si>
    <t>tsuchiya_dynamic_2012</t>
  </si>
  <si>
    <t>Tsuchiya, Yuko; Kinoshita, Kengo; Endo, Shigeru &amp; Wako, Hiroshi</t>
  </si>
  <si>
    <t>Dynamic features of homodimer interfaces calculated by normal-mode analysis</t>
  </si>
  <si>
    <t>1503--1513</t>
  </si>
  <si>
    <t>dasgupta_counterbalance_2013</t>
  </si>
  <si>
    <t>Dasgupta, Bhaskar; Nakamura, Haruki &amp; Kinjo, Akira R.</t>
  </si>
  <si>
    <t>Counterbalance of ligand- and self-coupled motions characterizes multispecificity of ubiquitin</t>
  </si>
  <si>
    <t>168--178</t>
  </si>
  <si>
    <t>bhattacharjee_are_2012</t>
  </si>
  <si>
    <t>Bhattacharjee, Nicholus &amp; Biswas, Parbati</t>
  </si>
  <si>
    <t>Are ambivalent alpha-helices entropically driven?</t>
  </si>
  <si>
    <t>73--79</t>
  </si>
  <si>
    <t>garbuzynskiy_golden_2013</t>
  </si>
  <si>
    <t>Garbuzynskiy, Sergiy O.; Ivankov, Dmitry N.; Bogatyreva, Natalya S. &amp; Finkelstein, Alexei V.</t>
  </si>
  <si>
    <t>Golden triangle for folding rates of globular proteins</t>
  </si>
  <si>
    <t>147--150</t>
  </si>
  <si>
    <t>perica_evolution_2012</t>
  </si>
  <si>
    <t>Perica, Tina; Chothia, Cyrus &amp; Teichmann, Sarah A.</t>
  </si>
  <si>
    <t>Evolution of oligomeric state through geometric coupling of protein interfaces</t>
  </si>
  <si>
    <t>May</t>
  </si>
  <si>
    <t>8127--8132</t>
  </si>
  <si>
    <t>heinz_genome_2012</t>
  </si>
  <si>
    <t>Heinz, Eva; Williams, Tom A.; Nakjang, Sirintra; NoÃ«l, Christophe J.; Swan, Daniel C.; Goldberg, Alina V.; Harris, Simon R.; Weinmaier, Thomas; Markert, Stephanie &amp; Becher, DÃ¶rte</t>
  </si>
  <si>
    <t>The genome of the obligate intracellular parasite trachipleistophora hominis: new insights into microsporidian genome dynamics and reductive evolution</t>
  </si>
  <si>
    <t>e1002979</t>
  </si>
  <si>
    <t>berry_structure_2012</t>
  </si>
  <si>
    <t>Berry, Jamie-Lee; Phelan, Marie M.; Collins, Richard F.; Adomavicius, Tomas; TÃ¸njum, Tone; Frye, Stefan A.; Bird, Louise; Owens, Ray; Ford, Robert C. &amp; Lian, Lu-Yun</t>
  </si>
  <si>
    <t>Structure and assembly of a trans-periplasmic channel for type IV pili in Neisseria meningitidis</t>
  </si>
  <si>
    <t>e1002923</t>
  </si>
  <si>
    <t>verspoor_text_2012</t>
  </si>
  <si>
    <t>Verspoor, Karin M; Cohn, Judith D; Ravikumar, Komandur E &amp; Wall, Michael E</t>
  </si>
  <si>
    <t>Text mining improves prediction of protein functional sites</t>
  </si>
  <si>
    <t>e32171</t>
  </si>
  <si>
    <t>kim_structural_2012</t>
  </si>
  <si>
    <t>Kim, Myung-Il; Shin, Inchul; Cho, Suhee; Lee, Jeehyun &amp; Rhee, Sangkee</t>
  </si>
  <si>
    <t>Structural and functional insights into (S)-ureidoglycolate dehydrogenase, a metabolic branch point enzyme in nitrogen utilization</t>
  </si>
  <si>
    <t>e52066</t>
  </si>
  <si>
    <t>zhao_structural_2012</t>
  </si>
  <si>
    <t>Zhao, Liang; Hoi, Steven C H; Wong, Limsoon; Hamp, Tobias &amp; Li, Jinyan</t>
  </si>
  <si>
    <t>Structural and functional analysis of multi-interface domains</t>
  </si>
  <si>
    <t>e50821</t>
  </si>
  <si>
    <t>rundqvist_solution_2012</t>
  </si>
  <si>
    <t>Rundqvist, Louise; Tengel, Tobias; Zdunek, Janusz; BjÃ¶rn, Erik; Schleucher, JÃ¼rgen; Alcocer, Marcos J C &amp; Larsson, GÃ¶ran</t>
  </si>
  <si>
    <t>Solution structure, copper binding and backbone dynamics of recombinant Ber e 1-the major allergen from Brazil nut</t>
  </si>
  <si>
    <t>e46435</t>
  </si>
  <si>
    <t>shah_sas-pro:_2012</t>
  </si>
  <si>
    <t>Shah, Shweta B &amp; Sahinidis, Nikolaos V</t>
  </si>
  <si>
    <t>SAS-Pro: simultaneous residue assignment and structure superposition for protein structure alignment</t>
  </si>
  <si>
    <t>e37493</t>
  </si>
  <si>
    <t>cong_predictive_2012</t>
  </si>
  <si>
    <t>Cong, Qian; Kinch, Lisa N; Kim, Bong-Hyun &amp; Grishin, Nick V</t>
  </si>
  <si>
    <t>Predictive sequence analysis of the Candidatus Liberibacter asiaticus proteome</t>
  </si>
  <si>
    <t>e41071</t>
  </si>
  <si>
    <t>lu_prediction_2012</t>
  </si>
  <si>
    <t>Lu, Chih-Hao; Lin, Yu-Feng; Lin, Jau-Ji &amp; Yu, Chin-Sheng</t>
  </si>
  <si>
    <t>Prediction of metal ion-binding sites in proteins using the fragment transformation method</t>
  </si>
  <si>
    <t>e39252</t>
  </si>
  <si>
    <t>figueroa_octarellin_2013</t>
  </si>
  <si>
    <t>Figueroa, Maximiliano; Oliveira, Nicolas; Lejeune, Annabelle; Kaufmann, Kristian W.; Dorr, Brent M.; Matagne, Andre; Martial, Joseph A.; Meiler, Jens &amp; Van de Weerdt, Cecile</t>
  </si>
  <si>
    <t>Octarellin VI: Using Rosetta to Design a Putative Artificial (beta/alpha)(8) Protein</t>
  </si>
  <si>
    <t>autore_large-scale_2013</t>
  </si>
  <si>
    <t>Autore, Flavia; Pfuhl, Mark; Quan, Xueping; Williams, Aisling; Roberts, Roland G.; Shanahan, Catherine M. &amp; Fraternali, Franca</t>
  </si>
  <si>
    <t>Large-Scale Modelling of the Divergent Spectrin Repeats in Nesprins: Giant Modular Proteins</t>
  </si>
  <si>
    <t>bhattacharyya_interaction_2012</t>
  </si>
  <si>
    <t>Bhattacharyya, Moitrayee; Upadhyay, Roopali &amp; Vishveshwara, Saraswathi</t>
  </si>
  <si>
    <t>Interaction signatures stabilizing the NAD(P)-binding Rossmann fold: a structure network approach</t>
  </si>
  <si>
    <t>e51676</t>
  </si>
  <si>
    <t>subramani_-sheet_2012</t>
  </si>
  <si>
    <t>Subramani, Ashwin &amp; Floudas, Christodoulos A</t>
  </si>
  <si>
    <t>e32461</t>
  </si>
  <si>
    <t>garma_how_2012</t>
  </si>
  <si>
    <t>Garma, Leonardo; Mukherjee, Srayanta; Mitra, Pralay &amp; Zhang, Yang</t>
  </si>
  <si>
    <t>How Many Protein-Protein Interactions Types Exist in Nature?</t>
  </si>
  <si>
    <t>e38913</t>
  </si>
  <si>
    <t>swapna_extent_2012</t>
  </si>
  <si>
    <t>Swapna, Lakshmipuram Seshadri; Srikeerthana, Kuchi &amp; Srinivasan, Narayanaswamy</t>
  </si>
  <si>
    <t>Extent of structural asymmetry in homodimeric proteins: prevalence and relevance</t>
  </si>
  <si>
    <t>e36688</t>
  </si>
  <si>
    <t>kinjo_composite_2012</t>
  </si>
  <si>
    <t>Kinjo, Akira R &amp; Nakamura, Haruki</t>
  </si>
  <si>
    <t>Composite structural motifs of binding sites for delineating biological functions of proteins</t>
  </si>
  <si>
    <t>e31437</t>
  </si>
  <si>
    <t>gonzalez_calculating_2012</t>
  </si>
  <si>
    <t>GonzÃ¡lez, Luis C; Wang, Hui; Livesay, Dennis R &amp; Jacobs, Donald J</t>
  </si>
  <si>
    <t>Calculating ensemble averaged descriptions of protein rigidity without sampling</t>
  </si>
  <si>
    <t>e29176</t>
  </si>
  <si>
    <t>malisi_binding_2012</t>
  </si>
  <si>
    <t>Malisi, Christoph; Schumann, Marcel; Toussaint, Nora C; Kageyama, Jorge; Kohlbacher, Oliver &amp; HÃ¶cker, Birte</t>
  </si>
  <si>
    <t>Binding pocket optimization by computational protein design</t>
  </si>
  <si>
    <t>e52505</t>
  </si>
  <si>
    <t>feverati_beta-strand_2012</t>
  </si>
  <si>
    <t>Feverati, Giovanni; Achoch, Mounia; Zrimi, Jihad; Vuillon, Laurent &amp; Lesieur, Claire</t>
  </si>
  <si>
    <t>Beta-strand interfaces of non-dimeric protein oligomers are characterized by scattered charged residue patterns</t>
  </si>
  <si>
    <t>e32558</t>
  </si>
  <si>
    <t>xia_accurate_2012</t>
  </si>
  <si>
    <t>Xia, Xia-Yu; Ge, Meng; Wang, Zhi-Xin &amp; Pan, Xian-Ming</t>
  </si>
  <si>
    <t>Accurate prediction of protein structural class</t>
  </si>
  <si>
    <t>e37653</t>
  </si>
  <si>
    <t>feher_3-dimensional_2013</t>
  </si>
  <si>
    <t>Feher, Victoria A.; Randall, Arlo; Baldi, Pierre; Bush, Robin M.; de la Maza, Luis M. &amp; Amaro, Rommie E.</t>
  </si>
  <si>
    <t>A 3-Dimensional Trimeric beta-Barrel Model for Chlamydia MOMP Contains Conserved and Novel Elements of Gram-Negative Bacterial Porins</t>
  </si>
  <si>
    <t>higueruelo_what_2012</t>
  </si>
  <si>
    <t>Higueruelo, Alicia P.; Schreyer, Adrian; Bickerton, G. Richard J.; Blundell, Tom L. &amp; Pitt, Will R.</t>
  </si>
  <si>
    <t>What can we learn from the evolution of protein-ligand interactions to aid the design of new therapeutics?</t>
  </si>
  <si>
    <t>e51742</t>
  </si>
  <si>
    <t>renier_subcellular_2012</t>
  </si>
  <si>
    <t>Renier, Sandra; Micheau, Pierre; Talon, RÃ©gine; HÃ©braud, Michel &amp; Desvaux, MickaÃ«l</t>
  </si>
  <si>
    <t>Subcellular localization of extracytoplasmic proteins in monoderm bacteria: rational secretomics-based strategy for genomic and proteomic analyses</t>
  </si>
  <si>
    <t>e42982</t>
  </si>
  <si>
    <t>rodriguez_structure-function_2012</t>
  </si>
  <si>
    <t>Rodriguez, Virginia; Vasudevan, Sona; Noma, Akiko; Carlson, Bradley A.; Green, Jeffrey E.; Suzuki, Tsutomu &amp; Chandrasekharappa, Settara C.</t>
  </si>
  <si>
    <t>Structure-function analysis of human TYW2 enzyme required for the biosynthesis of a highly modified Wybutosine (yW) base in phenylalanine-tRNA</t>
  </si>
  <si>
    <t>e39297</t>
  </si>
  <si>
    <t>caetano-anolles_structural_2013</t>
  </si>
  <si>
    <t>Caetano-AnollÃ©s, Kelsey &amp; Caetano-AnollÃ©s, Gustavo</t>
  </si>
  <si>
    <t>Structural phylogenomics reveals gradual evolutionary replacement of abiotic chemistries by protein enzymes in purine metabolism</t>
  </si>
  <si>
    <t>e59300</t>
  </si>
  <si>
    <t>harish_ribosomal_2012</t>
  </si>
  <si>
    <t>Harish, Ajith &amp; Caetano-AnollÃ©s, Gustavo</t>
  </si>
  <si>
    <t>Ribosomal history reveals origins of modern protein synthesis</t>
  </si>
  <si>
    <t>e32776</t>
  </si>
  <si>
    <t>nilmeier_rapid_2013</t>
  </si>
  <si>
    <t>Nilmeier, Jerome P.; Kirshner, Daniel A.; Wong, Sergio E. &amp; Lightstone, Felice C.</t>
  </si>
  <si>
    <t>Rapid catalytic template searching as an enzyme function prediction procedure</t>
  </si>
  <si>
    <t>e62535</t>
  </si>
  <si>
    <t>tombline_pseudomonas_2013</t>
  </si>
  <si>
    <t>Tombline, Gregory; Schwingel, Johanna M.; Lapek Jr, John D.; Friedman, Alan E.; Darrah, Thomas; Maguire, Michael; Van Alst, Nadine E.; Filiatrault, Melanie J. &amp; Iglewski, Barbara H.</t>
  </si>
  <si>
    <t>Pseudomonas aeruginosa PA1006 is a Persulfide-Modified Protein that is Critical for Molybdenum Homeostasis</t>
  </si>
  <si>
    <t>e55593</t>
  </si>
  <si>
    <t>li_prediction_2012</t>
  </si>
  <si>
    <t>Li, Bi-Qing; Hu, Le-Le; Chen, Lei; Feng, Kai-Yan; Cai, Yu-Dong &amp; Chou, Kuo-Chen</t>
  </si>
  <si>
    <t>Prediction of protein domain with mRMR feature selection and analysis</t>
  </si>
  <si>
    <t>e39308</t>
  </si>
  <si>
    <t>lang_multicopper_2012</t>
  </si>
  <si>
    <t>Lang, Minglin; Kanost, Michael R. &amp; Gorman, Maureen J.</t>
  </si>
  <si>
    <t>Multicopper oxidase-3 is a laccase associated with the peritrophic matrix of Anopheles gambiae</t>
  </si>
  <si>
    <t>e33985</t>
  </si>
  <si>
    <t>joseph_local_2012</t>
  </si>
  <si>
    <t>Joseph, Agnel Praveen; ValadiÃ©, HÃ©lÃ¨ne; Srinivasan, Narayanaswamy &amp; de Brevern, Alexandre G.</t>
  </si>
  <si>
    <t>Local Structural Differences in Homologous Proteins: Specificities in Different SCOP Classes</t>
  </si>
  <si>
    <t>e38805</t>
  </si>
  <si>
    <t>luo_local_2013</t>
  </si>
  <si>
    <t>Luo, Qiang; Hamer, Rebecca; Reinert, Gesine &amp; Deane, Charlotte M.</t>
  </si>
  <si>
    <t>Local Network Patterns in Protein-Protein Interfaces</t>
  </si>
  <si>
    <t>e57031</t>
  </si>
  <si>
    <t>sunami_local_2013</t>
  </si>
  <si>
    <t>Sunami, Tomoko &amp; Kono, Hidetoshi</t>
  </si>
  <si>
    <t>Local Conformational Changes in the DNA Interfaces of Proteins</t>
  </si>
  <si>
    <t>e56080</t>
  </si>
  <si>
    <t>malde_increasing_2013</t>
  </si>
  <si>
    <t>Malde, Ketil &amp; Furmanek, Tomasz</t>
  </si>
  <si>
    <t>Increasing Sequence Search Sensitivity with Transitive Alignments</t>
  </si>
  <si>
    <t>e54422</t>
  </si>
  <si>
    <t>kaushik_improved_2013</t>
  </si>
  <si>
    <t>Kaushik, Swati; Mutt, Eshita; Chellappan, Ajithavalli; Sankaran, Sandhya; Srinivasan, Narayanaswamy &amp; Sowdhamini, Ramanathan</t>
  </si>
  <si>
    <t>Improved Detection of Remote Homologues Using Cascade PSI-BLAST: Influence of Neighbouring Protein Families on Sequence Coverage</t>
  </si>
  <si>
    <t>e56449</t>
  </si>
  <si>
    <t>parca_identification_2012</t>
  </si>
  <si>
    <t>Parca, Luca; Gherardini, Pier Federico; Truglio, Mauro; Mangone, Iolanda; FerrÃ¨, Fabrizio; Helmer-Citterich, Manuela &amp; Ausiello, Gabriele</t>
  </si>
  <si>
    <t>Identification of Nucleotide-Binding Sites in Protein Structures: A Novel Approach Based on Nucleotide Modularity</t>
  </si>
  <si>
    <t>e50240</t>
  </si>
  <si>
    <t>lin_hierarchical_2013</t>
  </si>
  <si>
    <t>Lin, Chen; Zou, Ying; Qin, Ji; Liu, Xiangrong; Jiang, Yi; Ke, Caihuan &amp; Zou, Quan</t>
  </si>
  <si>
    <t>Hierarchical Classification of Protein Folds Using a Novel Ensemble Classifier</t>
  </si>
  <si>
    <t>vreven_exploring_2013</t>
  </si>
  <si>
    <t>Vreven, Thom; Hwang, Howook &amp; Weng, Zhiping</t>
  </si>
  <si>
    <t>Exploring Angular Distance in Protein-Protein Docking Algorithms</t>
  </si>
  <si>
    <t>e56645</t>
  </si>
  <si>
    <t>brylinski_ethread:_2012</t>
  </si>
  <si>
    <t>Brylinski, Michal &amp; Lingam, Daswanth</t>
  </si>
  <si>
    <t>eThread: A Highly Optimized Machine Learning-Based Approach to Meta-Threading and the Modeling of Protein Tertiary Structures</t>
  </si>
  <si>
    <t>e50200</t>
  </si>
  <si>
    <t>walker_clusters_2012</t>
  </si>
  <si>
    <t>Walker, Michael B.; King, Benjamin L. &amp; Paigen, Kenneth</t>
  </si>
  <si>
    <t>Clusters of ancestrally related genes that show paralogy in whole or in part are a major feature of the genomes of humans and other species</t>
  </si>
  <si>
    <t>e35274</t>
  </si>
  <si>
    <t>thiltgen_assessing_2012</t>
  </si>
  <si>
    <t>Thiltgen, Grant &amp; Goldstein, Richard A.</t>
  </si>
  <si>
    <t>Assessing predictors of changes in protein stability upon mutation using self-consistency</t>
  </si>
  <si>
    <t>e46084</t>
  </si>
  <si>
    <t>stamm_alignment_2013</t>
  </si>
  <si>
    <t>Stamm, Marcus; Staritzbichler, RenÃ©; Khafizov, Kamil &amp; Forrest, Lucy R.</t>
  </si>
  <si>
    <t>Alignment of Helical Membrane Protein Sequences Using AlignMe</t>
  </si>
  <si>
    <t>e57731</t>
  </si>
  <si>
    <t>mashiyama_global_2012</t>
  </si>
  <si>
    <t>Mashiyama, Susan T.; Koupparis, Kyriacos; Caffrey, Conor R.; McKerrow, James H. &amp; Babbitt, Patricia C.</t>
  </si>
  <si>
    <t>A global comparison of the human and T. brucei degradomes gives insights about possible parasite drug targets</t>
  </si>
  <si>
    <t>e1942</t>
  </si>
  <si>
    <t>romero_random_2012</t>
  </si>
  <si>
    <t>Romero, Philip A. &amp; Arnold, Frances H.</t>
  </si>
  <si>
    <t>Random field model reveals structure of the protein recombinational landscape</t>
  </si>
  <si>
    <t>e1002713</t>
  </si>
  <si>
    <t>bukhari_origin_2013</t>
  </si>
  <si>
    <t>Bukhari, Syed Abbas &amp; Caetano-AnollÃ©s, Gustavo</t>
  </si>
  <si>
    <t>Origin and Evolution of Protein Fold Designs Inferred from Phylogenomic Analysis of CATH Domain Structures in Proteomes</t>
  </si>
  <si>
    <t>e1003009</t>
  </si>
  <si>
    <t>vijayabaskar_insights_2012</t>
  </si>
  <si>
    <t>Vijayabaskar, M. S. &amp; Vishveshwara, Saraswathi</t>
  </si>
  <si>
    <t>Insights into the Fold Organization of TIM Barrel from Interaction Energy Based Structure Networks</t>
  </si>
  <si>
    <t>e1002505</t>
  </si>
  <si>
    <t>debes_evolutionary_2013</t>
  </si>
  <si>
    <t>DebÃ¨s, CÃ©dric; Wang, Minglei; Caetano-AnollÃ©s, Gustavo &amp; GrÃ¤ter, Frauke</t>
  </si>
  <si>
    <t>Evolutionary optimization of protein folding</t>
  </si>
  <si>
    <t>e1002861</t>
  </si>
  <si>
    <t>kim_energetic_2012</t>
  </si>
  <si>
    <t>Kim, J. Dongun; Rodriguez-Granillo, Agustina; Case, David A.; Nanda, Vikas &amp; Falkowski, Paul G.</t>
  </si>
  <si>
    <t>Energetic selection of topology in ferredoxins</t>
  </si>
  <si>
    <t>e1002463</t>
  </si>
  <si>
    <t>mannige_universal_2012</t>
  </si>
  <si>
    <t>Mannige, Ranjan V.; Brooks, Charles L. &amp; Shakhnovich, Eugene I.</t>
  </si>
  <si>
    <t>A Universal Trend among Proteomes Indicates an Oily Last Common Ancestor</t>
  </si>
  <si>
    <t>e1002839</t>
  </si>
  <si>
    <t>cheng_viral_2013</t>
  </si>
  <si>
    <t>Cheng, Shanshan &amp; Brooks, Charles L.</t>
  </si>
  <si>
    <t>Viral Capsid Proteins Are Segregated in Structural Fold Space</t>
  </si>
  <si>
    <t>e1002905</t>
  </si>
  <si>
    <t>pang_pbsword:_2012</t>
  </si>
  <si>
    <t>Pang, Bin; Kuang, Xingyan; Zhao, Nan; Korkin, Dmitry &amp; Shyu, Chi-Ren</t>
  </si>
  <si>
    <t>PBSword: a web server for searching similar protein-protein binding sites</t>
  </si>
  <si>
    <t>W428--W434</t>
  </si>
  <si>
    <t>wang_correlation_2012</t>
  </si>
  <si>
    <t>Wang, Haiying &amp; Zheng, Huiru</t>
  </si>
  <si>
    <t>Correlation of genomic features with dynamic modularity in the yeast interactome: a view from the structural perspective</t>
  </si>
  <si>
    <t>244â€“250</t>
  </si>
  <si>
    <t>cabanillas_pine_2012</t>
  </si>
  <si>
    <t>Cabanillas, Beatriz; Cheng, Hsiaopo; Grimm, Casey C.; Hurlburt, Barry K.; Rodriguez, Julia; Crespo, Jesus F. &amp; Maleki, Soheila J.</t>
  </si>
  <si>
    <t>Pine nut allergy: Clinical features and major allergens characterization</t>
  </si>
  <si>
    <t>December</t>
  </si>
  <si>
    <t>1884--1893</t>
  </si>
  <si>
    <t>kavousi_evidence_2012</t>
  </si>
  <si>
    <t>Kavousi, Kaveh; Sadeghi, Mehdi; Moshiri, Behzad; Araabi, Babak N. &amp; Moosavi-Movahedi, Ali Akbar</t>
  </si>
  <si>
    <t>Evidence theoretic protein fold classification based on the concept of hyperfold</t>
  </si>
  <si>
    <t>148--160</t>
  </si>
  <si>
    <t>vance_structure_2013</t>
  </si>
  <si>
    <t>Vance, Steven J.; McDonald, Rhona E.; Cooper, Alan; Smith, Brian O. &amp; Kennedy, Malcolm W.</t>
  </si>
  <si>
    <t>The structure of latherin, a surfactant allergen protein from horse sweat and saliva</t>
  </si>
  <si>
    <t>yamanaka_random_2013</t>
  </si>
  <si>
    <t>Yamanaka, Masanori</t>
  </si>
  <si>
    <t>Random Matrix Theory Analysis of Cross Correlations in Molecular Dynamics Simulations of Macro-Biomolecules</t>
  </si>
  <si>
    <t>light_evolution_2012</t>
  </si>
  <si>
    <t>Light, Sara; Sagit, Rauan; Ithychanda, Sujay S.; Qin, Jun &amp; Elofsson, Arne</t>
  </si>
  <si>
    <t>The evolution of filamin - A protein domain repeat perspective</t>
  </si>
  <si>
    <t>289--298</t>
  </si>
  <si>
    <t>saito_classification_2012</t>
  </si>
  <si>
    <t>Saito, Mihoko; Takemura, Naomi &amp; Shirai, Tsuyoshi</t>
  </si>
  <si>
    <t>Classification of Ligand Molecules in PDB with Fast Heuristic Graph Match Algorithm COMPLIG</t>
  </si>
  <si>
    <t>{JOURNAL} {OF} {MOLECULAR} {BIOLOGY}</t>
  </si>
  <si>
    <t>379--390</t>
  </si>
  <si>
    <t>rogerson_size_2012</t>
  </si>
  <si>
    <t>Size scaling behaviour in protein domains belonging to the all-alpha, all-beta, alpha/beta, and alpha plus beta folding classes</t>
  </si>
  <si>
    <t>169--186</t>
  </si>
  <si>
    <t>linder_computational_2012</t>
  </si>
  <si>
    <t>Linder, Mats; Johansson, Adam Johannes; Olsson, Tjelvar S. G.; Liebeschuetz, John &amp; Brinck, Tore</t>
  </si>
  <si>
    <t>Computational design of a Diels-Alderase from a thermophilic esterase: the importance of dynamics</t>
  </si>
  <si>
    <t>1079--1095</t>
  </si>
  <si>
    <t>krokhotin_role_2013</t>
  </si>
  <si>
    <t>Krokhotin, Andrey; Niemi, Antti J. &amp; Peng, Xubiao</t>
  </si>
  <si>
    <t>On the role of thermal backbone fluctuations in myoglobin ligand gate dynamics</t>
  </si>
  <si>
    <t>krokhotin_coexistence_2012</t>
  </si>
  <si>
    <t>Krokhotin, Andrey; Liwo, Adam; Niemi, Antti J. &amp; Scheraga, Harold A.</t>
  </si>
  <si>
    <t>Coexistence of Phases in a Protein Heterodimer</t>
  </si>
  <si>
    <t>suresh_pdb-2-pb:_2012</t>
  </si>
  <si>
    <t>PDB-2-PB: a curated online protein block sequence database</t>
  </si>
  <si>
    <t>127--129</t>
  </si>
  <si>
    <t>yadav_comparative_2012</t>
  </si>
  <si>
    <t>Yadav, Saurabh; Kushwaha, Hemant Ritturaj; Kumar, Kamal &amp; Verma, Praveen Kumar</t>
  </si>
  <si>
    <t>Comparative structural modeling of a monothiol GRX from chickpea: Insight in iron-sulfur cluster assembly</t>
  </si>
  <si>
    <t>266--273</t>
  </si>
  <si>
    <t>angadi_structural_2012</t>
  </si>
  <si>
    <t>Angadi, Ulavappa B. &amp; Venkatesulu, M.</t>
  </si>
  <si>
    <t>Structural SCOP Superfamily Level Classification Using Unsupervised Machine Learning</t>
  </si>
  <si>
    <t>601â€“608</t>
  </si>
  <si>
    <t>hawkins_reduced_2012</t>
  </si>
  <si>
    <t>Hawkins, John C.; Zhu, Hongbo; Teyra, Joan &amp; Pisabarro, M. Teresa</t>
  </si>
  <si>
    <t>Reduced false positives in PDZ binding prediction using sequence and structural descriptors</t>
  </si>
  <si>
    <t>1492â€“1503</t>
  </si>
  <si>
    <t>passerini_predicting_2012</t>
  </si>
  <si>
    <t>Passerini, Andrea; Lippi, Marco &amp; Frasconi, Paolo</t>
  </si>
  <si>
    <t>Predicting metal-binding sites from protein sequence</t>
  </si>
  <si>
    <t>203â€“213</t>
  </si>
  <si>
    <t>mirceva_efficient_2012</t>
  </si>
  <si>
    <t>Mirceva, Georgina; Cingovska, Ivana; Dimov, Zoran &amp; Davcev, Danco</t>
  </si>
  <si>
    <t>Efficient Approaches for Retrieving Protein Tertiary Structures</t>
  </si>
  <si>
    <t>1166â€“1179</t>
  </si>
  <si>
    <t>wohlers_dalix:_2013</t>
  </si>
  <si>
    <t>Wohlers, Inken; Andonov, Rumen &amp; Klau, Gunnar W.</t>
  </si>
  <si>
    <t>DALIX: Optimal DALI protein structure alignment</t>
  </si>
  <si>
    <t>26â€“36</t>
  </si>
  <si>
    <t>kountouris_comparative_2012</t>
  </si>
  <si>
    <t>Kountouris, Petros; Agathocleous, Michalis; Promponas, Vasilis J.; Christodoulou, Georgia; Hadjicostas, Simos; Vassiliades, Vassilis &amp; Christodoulou, Chris</t>
  </si>
  <si>
    <t>A comparative study on filtering protein secondary structure prediction</t>
  </si>
  <si>
    <t>731â€“739</t>
  </si>
  <si>
    <t>hung_enhancement_2012</t>
  </si>
  <si>
    <t>Hung, K; Wang, J; Chen, C; Chuang, C; Tsai, K &amp; Chen, C</t>
  </si>
  <si>
    <t>Enhancement of initial equivalency for protein structure alignment based on encoded local structures</t>
  </si>
  <si>
    <t>liu_deriving_2013</t>
  </si>
  <si>
    <t>Liu, Yen-Yi; Shih, Chien-Hua; Hwang, Jenn-Kang &amp; Chen, Chih-Chieh</t>
  </si>
  <si>
    <t>Deriving correlated motions in proteins from X-ray structure refinement by using TLS parameters</t>
  </si>
  <si>
    <t>52--58</t>
  </si>
  <si>
    <t>burroughs_natural_2012</t>
  </si>
  <si>
    <t>Burroughs, Alexander Maxwell; Iyer, Lakshminarayan M. &amp; Aravind, L.</t>
  </si>
  <si>
    <t>The natural history of ubiquitin and ubiquitin-related domains</t>
  </si>
  <si>
    <t>1433--1460</t>
  </si>
  <si>
    <t>dorn_molecular_2013</t>
  </si>
  <si>
    <t>Dorn, Marcio; Buriol, Luciana S. &amp; Lamb, Luis C.</t>
  </si>
  <si>
    <t>A molecular dynamics and knowledge-based computational strategy to predict native-like structures of polypeptides</t>
  </si>
  <si>
    <t>698--706</t>
  </si>
  <si>
    <t>rodionova_tagaturonate-fructuronate_2012</t>
  </si>
  <si>
    <t>Rodionova, Irina A.; Scott, David A.; Grishin, Nick V.; Osterman, Andrei L. &amp; Rodionov, Dmitry A.</t>
  </si>
  <si>
    <t>Tagaturonate-fructuronate epimerase UxaE, a novel enzyme in the hexuronate catabolic network in Thermotoga maritima</t>
  </si>
  <si>
    <t>2920--2934</t>
  </si>
  <si>
    <t>yalamanchili_novel_2012</t>
  </si>
  <si>
    <t>Yalamanchili, Hari K.; Xiao, Quan-Wu &amp; Wang, Junwen</t>
  </si>
  <si>
    <t>A novel neural response algorithm for protein function prediction</t>
  </si>
  <si>
    <t>Suppl 1</t>
  </si>
  <si>
    <t>S19</t>
  </si>
  <si>
    <t>bhattacharjee_helical_2013</t>
  </si>
  <si>
    <t>Helical ambivalency induced by point mutations</t>
  </si>
  <si>
    <t>pethica_evolutionarily_2012</t>
  </si>
  <si>
    <t>Pethica, Ralph; Levitt, Michael &amp; Gough, Julian</t>
  </si>
  <si>
    <t>Evolutionarily consistent families in SCOP: sequence, structure and function</t>
  </si>
  <si>
    <t>ueno_exploring_2012</t>
  </si>
  <si>
    <t>Ueno, Keisuke; Mineta, Katsuhiko; Ito, Kimihito &amp; Endo, Toshinori</t>
  </si>
  <si>
    <t>Exploring functionally related enzymes using radially distributed properties of active sites around the reacting points of bound ligands</t>
  </si>
  <si>
    <t>swapna_comparison_2012</t>
  </si>
  <si>
    <t>Swapna, Lakshmipuram S; Mahajan, Swapnil; de Brevern, Alexandre G &amp; Srinivasan, Narayanaswamy</t>
  </si>
  <si>
    <t>Comparison of tertiary structures of proteins in protein-protein complexes with unbound forms suggests prevalence of allostery in signalling proteins</t>
  </si>
  <si>
    <t>tung_structural_2012</t>
  </si>
  <si>
    <t>Tung, Chang-Shung &amp; McMahon, Benjamin H</t>
  </si>
  <si>
    <t>A structural model of the E. coli PhoB dimer in the transcription initiation complex</t>
  </si>
  <si>
    <t>king_characterisation_2012</t>
  </si>
  <si>
    <t>King, Nathan P.; Sakin{\textbackslash}cc, TÃ¼rkan; Zakour, Nouri L. Ben; Totsika, Makrina; Heras, BegoÃ±a; Simerska, Pavla; Shepherd, Mark; Gatermann, SÃ¶ren G.; Beatson, Scott A. &amp; Schembri, Mark A.</t>
  </si>
  <si>
    <t>Characterisation of a cell wall-anchored protein of Staphylococcus saprophyticus associated with linoleic acid resistance</t>
  </si>
  <si>
    <t>kim_efficient_2013</t>
  </si>
  <si>
    <t>Kim, Sungchul; Sael, Lee &amp; Yu, Hwanjo</t>
  </si>
  <si>
    <t>Efficient protein structure search using indexing methods</t>
  </si>
  <si>
    <t>S8</t>
  </si>
  <si>
    <t>kim_evolutionary_2012</t>
  </si>
  <si>
    <t>Kim, Kyung Mo &amp; Caetano-AnollÃ©s, Gustavo</t>
  </si>
  <si>
    <t>The evolutionary history of protein fold families and proteomes confirms that the archaeal ancestor is more ancient than the ancestors of other superkingdoms</t>
  </si>
  <si>
    <t>nasir_giant_2012</t>
  </si>
  <si>
    <t>Nasir, Arshan; Kim, Kyung M. &amp; Caetano-Anolles, Gustavo</t>
  </si>
  <si>
    <t>Giant viruses coexisted with the cellular ancestors and represent a distinct supergroup along with superkingdoms Archaea, Bacteria and Eukarya</t>
  </si>
  <si>
    <t>goncearenco_exploring_2012</t>
  </si>
  <si>
    <t>Goncearenco, Alexander &amp; Berezovsky, Igor N.</t>
  </si>
  <si>
    <t>Exploring the evolution of protein function in Archaea</t>
  </si>
  <si>
    <t>cong_messa:_2012</t>
  </si>
  <si>
    <t>Cong, Qian &amp; Grishin, Nick V.</t>
  </si>
  <si>
    <t>MESSA: MEta-server for protein sequence analysis</t>
  </si>
  <si>
    <t>wilke_crystal_2012</t>
  </si>
  <si>
    <t>Wilke, Sonja; Krausze, Joern &amp; BÃ¼ssow, Konrad</t>
  </si>
  <si>
    <t>Crystal structure of the conserved domain of the DC lysosomal associated membrane protein: implications for the lysosomal glycocalyx</t>
  </si>
  <si>
    <t>turner_tfindit:_2012</t>
  </si>
  <si>
    <t>Turner, Daniel; Kim, RyangGuk &amp; Guo, Jun-tao</t>
  </si>
  <si>
    <t>TFinDit: transcription factor-DNA interaction data depository</t>
  </si>
  <si>
    <t>kim_self_2012</t>
  </si>
  <si>
    <t>Kim, Bong-Hyun; Chitturi, Bhadrachalam &amp; Grishin, Nick V.</t>
  </si>
  <si>
    <t>Self consistency grouping: a stringent clustering method</t>
  </si>
  <si>
    <t>Suppl 13</t>
  </si>
  <si>
    <t>S3</t>
  </si>
  <si>
    <t>malhotra_re-visiting_2012</t>
  </si>
  <si>
    <t>Malhotra, Sony &amp; Sowdhamini, Ramanathan</t>
  </si>
  <si>
    <t>Re-visiting protein-centric two-tier classification of existing DNA-protein complexes</t>
  </si>
  <si>
    <t>konopka_quality_2012</t>
  </si>
  <si>
    <t>Konopka, Bogumil M.; Nebel, Jean-Christophe &amp; Kotulska, Malgorzata</t>
  </si>
  <si>
    <t>Quality assessment of protein model-structures based on structural and functional similarities</t>
  </si>
  <si>
    <t>wang_prodis-contshc:_2012</t>
  </si>
  <si>
    <t>Wang, Jingyan; Gao, Xin; Wang, Quanquan &amp; Li, Yongping</t>
  </si>
  <si>
    <t>ProDis-ContSHC: learning protein dissimilarity measures and hierarchical context coherently for protein-protein comparison in protein database retrieval</t>
  </si>
  <si>
    <t>Suppl 7</t>
  </si>
  <si>
    <t>S2</t>
  </si>
  <si>
    <t>mavridis_pfclust:_2013</t>
  </si>
  <si>
    <t>Mavridis, Lazaros; Nath, Neetika &amp; Mitchell, John BO</t>
  </si>
  <si>
    <t>PFClust: a novel parameter free clustering algorithm</t>
  </si>
  <si>
    <t>1â€“21</t>
  </si>
  <si>
    <t>kruger_mapping_2012</t>
  </si>
  <si>
    <t>Kruger, Felix A; Rostom, Raghd &amp; Overington, John P</t>
  </si>
  <si>
    <t>Mapping small molecule binding data to structural domains</t>
  </si>
  <si>
    <t>13 Suppl 17</t>
  </si>
  <si>
    <t>S11</t>
  </si>
  <si>
    <t>feldman_identifying_2012</t>
  </si>
  <si>
    <t>Feldman, Howard J.</t>
  </si>
  <si>
    <t>Identifying structural domains of proteins using clustering</t>
  </si>
  <si>
    <t>erdin_function_2013</t>
  </si>
  <si>
    <t>Erdin, Serkan; Venner, Eric; Lisewski, Andreas M. &amp; Lichtarge, Olivier</t>
  </si>
  <si>
    <t>Function prediction from networks of local evolutionary similarity in protein structure</t>
  </si>
  <si>
    <t>Suppl 3</t>
  </si>
  <si>
    <t>S6</t>
  </si>
  <si>
    <t>terrapon_fitting_2012</t>
  </si>
  <si>
    <t>Terrapon, Nicolas; Gascuel, Olivier; MarÃ©chal, Ã‰ric &amp; BrÃ©hÃ©lin, Laurent</t>
  </si>
  <si>
    <t>Fitting hidden Markov models of protein domains to a target species: application to Plasmodium falciparum</t>
  </si>
  <si>
    <t>johansson_defining_2012</t>
  </si>
  <si>
    <t>Johansson, Maria U.; Zoete, Vincent; Michielin, Olivier &amp; Guex, Nicolas</t>
  </si>
  <si>
    <t>Defining and searching for structural motifs using DeepView/Swiss-PdbViewer</t>
  </si>
  <si>
    <t>tomii_convergent_2012</t>
  </si>
  <si>
    <t>Tomii, Kentaro; Sawada, Yoshito &amp; Honda, Shinya</t>
  </si>
  <si>
    <t>Convergent evolution in structural elements of proteins investigated using cross profile analysis</t>
  </si>
  <si>
    <t>duck_bionerds:_2013</t>
  </si>
  <si>
    <t>Duck, Geraint; Nenadic, Goran; Brass, Andy; Robertson, David L. &amp; Stevens, Robert</t>
  </si>
  <si>
    <t>bioNerDS: exploring bioinformatics' database and software use through literature mining</t>
  </si>
  <si>
    <t>minami_mican_2013</t>
  </si>
  <si>
    <t>Minami, Shintaro; Sawada, Kengo &amp; Chikenji, George</t>
  </si>
  <si>
    <t>MICAN : a protein structure alignment algorithm that can handle Multiple-chains, Inverse alignments, C-alpha only models, Alternative alignments, and Non-sequential alignments</t>
  </si>
  <si>
    <t>hilcenko_aberrant_2013</t>
  </si>
  <si>
    <t>Hilcenko, Christine; Simpson, Paul J.; Finch, Andrew J.; Bowler, Frank R.; Churcher, Mark J.; Jin, Li; Packman, Len C.; Shlien, Adam; Campbell, Peter; Kirwan, Michael; Dokal, Inderjeet &amp; Warren, Alan J.</t>
  </si>
  <si>
    <t>Aberrant 3 ` oligoadenylation of spliceosomal U6 small nuclear RNA in poikiloderma with neutropenia</t>
  </si>
  <si>
    <t>1028--1038</t>
  </si>
  <si>
    <t>popov_s-motifs_2012</t>
  </si>
  <si>
    <t>Popov, Ivan</t>
  </si>
  <si>
    <t>S-MOTIFS AS A NEW APPROACH TO SECONDARY STRUCTURE PREDICTION: COMPARISON WITH STATE OF THE ART METHODS</t>
  </si>
  <si>
    <t>3016â€“3020</t>
  </si>
  <si>
    <t>towse_when_2012</t>
  </si>
  <si>
    <t>Towse, Clare-Louise &amp; Daggett, Valerie</t>
  </si>
  <si>
    <t>When a domain is not a domain, and why it is important to properly filter proteins in databases</t>
  </si>
  <si>
    <t>1060â€“1069</t>
  </si>
  <si>
    <t>silla_s-linked_2013</t>
  </si>
  <si>
    <t>Silla, Yumnam; Sundaramoorthy, Elayanambi; Talwar, Puneet &amp; Sengupta, Shantanu</t>
  </si>
  <si>
    <t>S-linked protein homocysteinylation: identifying targets based on structural, physicochemical and protein-protein interactions of homocysteinylated proteins</t>
  </si>
  <si>
    <t>1307--1316</t>
  </si>
  <si>
    <t>joseph_cis-trans_2012</t>
  </si>
  <si>
    <t>Joseph, Agnel Praveen; Srinivasan, Narayanaswamy &amp; de Brevern, Alexandre G.</t>
  </si>
  <si>
    <t>Cis-trans peptide variations in structurally similar proteins</t>
  </si>
  <si>
    <t>1369--1381</t>
  </si>
  <si>
    <t>lobley_structure_2012</t>
  </si>
  <si>
    <t>Lobley, Carina M. C.; Aller, Pierre; Douangamath, Alice; Reddivari, Yamini; Bumann, Mario; Bird, Louise E.; Nettleship, Joanne E.; Brandao-Neto, Jose; Owens, Raymond J.; O'Toole, Paul W. &amp; Walsh, Martin A.</t>
  </si>
  <si>
    <t>Structure of ribose 5-phosphate isomerase from the probiotic bacterium Lactobacillus salivarius UCC118</t>
  </si>
  <si>
    <t>1427--1433</t>
  </si>
  <si>
    <t>valegard_structural_2013</t>
  </si>
  <si>
    <t>Valegard, Karin; Iqbal, Aman; Kershaw, Nadia J.; Ivison, David; Genereux, Catherine; Dubus, Alain; Blikstad, Cecilia; Demetriades, Marina; Hopkinson, Richard J.; Lloyd, Adrian J.; Roper, David I.; Schofield, Christopher J.; Andersson, Inger &amp; McDonough, Michael A.</t>
  </si>
  <si>
    <t>Structural and mechanistic studies of the orf12 gene product from the clavulanic acid biosynthesis pathway</t>
  </si>
  <si>
    <t>1567--1579</t>
  </si>
  <si>
    <t>Method</t>
  </si>
  <si>
    <t>structure alignment</t>
  </si>
  <si>
    <t>Predicting protein contact map using evolutionary and physical constraints by integer programming</t>
  </si>
  <si>
    <t>wang_predicting_2013</t>
  </si>
  <si>
    <t>faure_interevol_2012</t>
  </si>
  <si>
    <t>Faure, Guilhem; Andreani, Jessica &amp; Guerois, Raphael</t>
  </si>
  <si>
    <t>InterEvol database: exploring the structure and evolution of protein complex interfaces</t>
  </si>
  <si>
    <t>D847--D856</t>
  </si>
  <si>
    <t>gandhimathi_pass2_2012</t>
  </si>
  <si>
    <t>Gandhimathi, A.; Nair, Anu G. &amp; Sowdhamini, R.</t>
  </si>
  <si>
    <t>PASS2 version 4: An update to the database of structure-based sequence alignments of structural domain superfamilies</t>
  </si>
  <si>
    <t>D531--D534</t>
  </si>
  <si>
    <t>gendoo_landscape_2012</t>
  </si>
  <si>
    <t>Gendoo, Deena M. A. &amp; Harrison, Paul M.</t>
  </si>
  <si>
    <t>The Landscape of the Prion Protein's Structural Response to Mutation Revealed by Principal Component Analysis of Multiple NMR Ensembles</t>
  </si>
  <si>
    <t>Insect biochemistry and molecular biology</t>
  </si>
  <si>
    <t>halling-brown_cansar:_2012</t>
  </si>
  <si>
    <t>Halling-Brown, Mark D.; Bulusu, Krishna C.; Patel, Mishal; Tym, Joe E. &amp; Al-Lazikani, Bissan</t>
  </si>
  <si>
    <t>canSAR: an integrated cancer public translational research and drug discovery resource</t>
  </si>
  <si>
    <t>D947--D956</t>
  </si>
  <si>
    <t>khazanov_overcoming_2012</t>
  </si>
  <si>
    <t>Khazanov, Nickolay A.; Damm-Ganamet, Kelly L.; Quang, Daniel X. &amp; Carlson, Heather A.</t>
  </si>
  <si>
    <t>Overcoming sequence misalignments with weighted structural superposition</t>
  </si>
  <si>
    <t>2523--2535</t>
  </si>
  <si>
    <t>kuang_dommino:_2012</t>
  </si>
  <si>
    <t>Kuang, Xingyan; Han, Jing Ginger; Zhao, Nan; Pang, Bin; Shyu, Chi-Ren &amp; Korkin, Dmitry</t>
  </si>
  <si>
    <t>DOMMINO: a database of macromolecular interactions</t>
  </si>
  <si>
    <t>D501--D506</t>
  </si>
  <si>
    <t>lin_monetfamily:_2012</t>
  </si>
  <si>
    <t>Lin, Chun-Yu; Lin, Yi-Wei; Yu, Shang-Wen; Lo, Yu-Shu &amp; Yang, Jinn-Moon</t>
  </si>
  <si>
    <t>MoNetFamily: a web server to infer homologous modules and module-module interaction networks in vertebrates</t>
  </si>
  <si>
    <t>W263--W270</t>
  </si>
  <si>
    <t>lo_cpred:_2012</t>
  </si>
  <si>
    <t>Lo, Wei-Cheng; Wang, Li-Fen; Liu, Yen-Yi; Dai, Tian; Hwang, Jenn-Kang &amp; Lyu, Ping-Chiang</t>
  </si>
  <si>
    <t>CPred: a web server for predicting viable circular permutations in proteins</t>
  </si>
  <si>
    <t>W232--W237</t>
  </si>
  <si>
    <t>mach_capturing_2013</t>
  </si>
  <si>
    <t>Mach, Paul &amp; Koehl, Patrice</t>
  </si>
  <si>
    <t>Capturing protein sequence-structure specificity using computational sequence design</t>
  </si>
  <si>
    <t>1556--1570</t>
  </si>
  <si>
    <t>mitra_evodesign:_2013</t>
  </si>
  <si>
    <t>Mitra, Pralay; Shultis, David &amp; Zhang, Yang</t>
  </si>
  <si>
    <t>EvoDesign: de novo protein design based on structural and evolutionary profiles</t>
  </si>
  <si>
    <t>W273--W280</t>
  </si>
  <si>
    <t>planas-iglesias_iloops:_2013</t>
  </si>
  <si>
    <t>Planas-Iglesias, Joan; Marin-Lopez, Manuel A.; Bonet, Jaume; Garcia-Garcia, Javier &amp; Oliva, Baldo</t>
  </si>
  <si>
    <t>iLoops: a protein-protein interaction prediction server based on structural features</t>
  </si>
  <si>
    <t>2360--2362</t>
  </si>
  <si>
    <t>sadowski_evolutionary_2012</t>
  </si>
  <si>
    <t>Sadowski, M. I. &amp; Taylor, W. R.</t>
  </si>
  <si>
    <t>Evolutionary inaccuracy of pairwise structural alignments</t>
  </si>
  <si>
    <t>1209--1215</t>
  </si>
  <si>
    <t>smith_crystal_2013</t>
  </si>
  <si>
    <t>Smith, David W.; Han, Mi Ra; Park, Joon Sung; Kim, Kyung Rok; Yeom, Taeho; Lee, Ji Yeon; Kim, Do Jin; Bingman, Craig A.; Kim, Hyun-Jung; Jo, Kyubong; Han, Byung Woo &amp; Phillips, George N.</t>
  </si>
  <si>
    <t>Crystal structure of the protein from Arabidopsis thaliana gene At5g06450, a putative DnaQ-like exonuclease domain-containing protein with homohexameric assembly</t>
  </si>
  <si>
    <t>1669--1675</t>
  </si>
  <si>
    <t>topham_adaptive_2013</t>
  </si>
  <si>
    <t>Topham, Christopher M.; Rouquier, Mickael; Tarrat, Nathalie &amp; Andre, Isabelle</t>
  </si>
  <si>
    <t>Adaptive Smith-Waterman residue match seeding for protein structural alignment</t>
  </si>
  <si>
    <t>1823--1839</t>
  </si>
  <si>
    <t>Wang, Zhiyong &amp; Xu, Jinbo</t>
  </si>
  <si>
    <t>zhang_indelfr:_2012</t>
  </si>
  <si>
    <t>Zhang, Zheng; Xing, Cheng; Wang, Lushan; Gong, Bin &amp; Liu, Hui</t>
  </si>
  <si>
    <t>IndelFR: a database of indels in protein structures and their flanking regions</t>
  </si>
  <si>
    <t>D512--D518</t>
  </si>
  <si>
    <t>A novel web server predicts amino acid residue protection against hydrogen-deuterium exchange</t>
  </si>
  <si>
    <t>Assessment</t>
  </si>
  <si>
    <t>Experimental Study</t>
  </si>
  <si>
    <t>Experimental and Computational Study</t>
  </si>
  <si>
    <t>Experimental study</t>
  </si>
  <si>
    <t>Data set curation</t>
  </si>
  <si>
    <t>Computational Study</t>
  </si>
  <si>
    <t>Database</t>
  </si>
  <si>
    <t>other</t>
  </si>
  <si>
    <t>study part of protein space</t>
  </si>
  <si>
    <t>secondary structure prediction</t>
  </si>
  <si>
    <t>Paper Unavailable</t>
  </si>
  <si>
    <t>search for homologs</t>
  </si>
  <si>
    <t>verify a fold is novel</t>
  </si>
  <si>
    <t>Review</t>
  </si>
  <si>
    <t>evaluate method on close and remote homolog collected from SCOP</t>
  </si>
  <si>
    <t xml:space="preserve">dispute classification </t>
  </si>
  <si>
    <t>domain</t>
  </si>
  <si>
    <t>family</t>
  </si>
  <si>
    <t>validate against SCOP data</t>
  </si>
  <si>
    <t>fold, family</t>
  </si>
  <si>
    <t>fold, superfamily, family</t>
  </si>
  <si>
    <t>fold</t>
  </si>
  <si>
    <t>fold, superfamily</t>
  </si>
  <si>
    <t>superfamily</t>
  </si>
  <si>
    <t>class</t>
  </si>
  <si>
    <t>Training?</t>
  </si>
  <si>
    <t>Paper Topic 2</t>
  </si>
  <si>
    <t>Paper Topic 1</t>
  </si>
  <si>
    <t>multi-domain proteins with all domains in the same family</t>
  </si>
  <si>
    <t>collect porphyrin folds</t>
  </si>
  <si>
    <t>representative set of sequences</t>
  </si>
  <si>
    <t>determine whether genes are paralogs</t>
  </si>
  <si>
    <t>remote homolog detection</t>
  </si>
  <si>
    <t>statistics on protein block signatures in SCOP classes</t>
  </si>
  <si>
    <t>search the SCOP database for proteins with the same fold to see if they share common functions</t>
  </si>
  <si>
    <t>Computational study</t>
  </si>
  <si>
    <t>compare protein-ligand stats of six SCOP families</t>
  </si>
  <si>
    <t xml:space="preserve">build a database of structure motifs for each SCOP Fold, Superfamily, Family, etc. </t>
  </si>
  <si>
    <t>Software</t>
  </si>
  <si>
    <t>training with non-redundant data set</t>
  </si>
  <si>
    <t>600 proteins</t>
  </si>
  <si>
    <t>calculate number of folds in their database of non-redundant backbone strings</t>
  </si>
  <si>
    <t>5 proteins</t>
  </si>
  <si>
    <t>4 protein structures</t>
  </si>
  <si>
    <t>website</t>
  </si>
  <si>
    <t>HHSearch</t>
  </si>
  <si>
    <t>Hhpred</t>
  </si>
  <si>
    <t>SUPERFAMILY</t>
  </si>
  <si>
    <t>Approximate Data set size</t>
  </si>
  <si>
    <t>superfamily, family</t>
  </si>
  <si>
    <t>used data set that was non-redundant at the family level</t>
  </si>
  <si>
    <t>Other</t>
  </si>
  <si>
    <t>Web server</t>
  </si>
  <si>
    <t>40 proteins</t>
  </si>
  <si>
    <t>Breadth of study</t>
  </si>
  <si>
    <t>all protein space</t>
  </si>
  <si>
    <t>membrane proteins</t>
  </si>
  <si>
    <t>?</t>
  </si>
  <si>
    <t>globular proteins</t>
  </si>
  <si>
    <t>Articles of that type</t>
  </si>
  <si>
    <t>Experimental and computational study</t>
  </si>
  <si>
    <t>non-redundant at fold level</t>
  </si>
  <si>
    <t>non-redundant at family level</t>
  </si>
  <si>
    <t>collect non-redundant data set</t>
  </si>
  <si>
    <t>Total</t>
  </si>
  <si>
    <t>study single domain chains</t>
  </si>
  <si>
    <t>two domain proteins, two per family</t>
  </si>
  <si>
    <t>ligand-binding proteins</t>
  </si>
  <si>
    <t>viral capsid proteins</t>
  </si>
  <si>
    <t>homodimers</t>
  </si>
  <si>
    <t>fold distribution in pharmacophore</t>
  </si>
  <si>
    <t>number of families with dna-binding proteins</t>
  </si>
  <si>
    <t>folds for PLP-dependent enzymes</t>
  </si>
  <si>
    <t>Tim-barrel fold</t>
  </si>
  <si>
    <t>prion protein superfamily</t>
  </si>
  <si>
    <t>class, fold</t>
  </si>
  <si>
    <t>use child database to get classification</t>
  </si>
  <si>
    <t>Bioinformatics and Systems Biology: bridging the gap between heterogeneous student backgrounds</t>
  </si>
  <si>
    <t>abeln_bioinformatics_2013</t>
  </si>
  <si>
    <t>Abeln, Sanne; Molenaar, Douwe; Feenstra, K. Anton; Hoefsloot, Huub C. J.; Teusink, Bas &amp; Heringa, Jaap</t>
  </si>
  <si>
    <t>Briefings in Bioinformatics</t>
  </si>
  <si>
    <t>589--598</t>
  </si>
  <si>
    <t>arumugam_rebelling_2013</t>
  </si>
  <si>
    <t>Arumugam, Gandhimathi; Nair, Anu G.; Hariharaputran, Sridhar &amp; Ramanathan, Sowdhamini</t>
  </si>
  <si>
    <t>e74416</t>
  </si>
  <si>
    <t>Folding Properties of Cytosine Monophosphate Kinase from E-coli Indicate Stabilization through an Additional Insert in the NMP Binding Domain</t>
  </si>
  <si>
    <t>beitlich_folding_2013</t>
  </si>
  <si>
    <t>Beitlich, Thorsten; Lorenz, Thorsten &amp; Reinstein, Jochen</t>
  </si>
  <si>
    <t>e78384</t>
  </si>
  <si>
    <t>Understanding the role of domain-domain linkers in the spatial orientation of domains in multi-domain proteins</t>
  </si>
  <si>
    <t>bhaskara_understanding_2013</t>
  </si>
  <si>
    <t>Bhaskara, Ramachandra M.; de Brevern, Alexandre G. &amp; Srinivasan, Narayanaswamy</t>
  </si>
  <si>
    <t>Journal of Biomolecular Structure \&amp; Dynamics</t>
  </si>
  <si>
    <t>1467--1480</t>
  </si>
  <si>
    <t>Use of comparative genomics approaches to characterize interspecies differences in response to environmental chemicals: Challenges, opportunities, and research needs</t>
  </si>
  <si>
    <t>burgess-herbert_use_2013</t>
  </si>
  <si>
    <t>Burgess-Herbert, Sarah L. &amp; Euling, Susan Y.</t>
  </si>
  <si>
    <t>Toxicology and Applied Pharmacology</t>
  </si>
  <si>
    <t>372--385</t>
  </si>
  <si>
    <t>Exploring Early Stages of the Chemical Unfolding of Proteins at the Proteome Scale</t>
  </si>
  <si>
    <t>candotti_exploring_2013</t>
  </si>
  <si>
    <t>Candotti, Michela; Perez, Alberto; Ferrer-Costa, Carles; Rueda, Manuel; Meyer, Tim; Lluis Gelpi, Josep &amp; Orozco, Modesto</t>
  </si>
  <si>
    <t>Plos Computational Biology</t>
  </si>
  <si>
    <t>e1003393</t>
  </si>
  <si>
    <t>How old is my gene?</t>
  </si>
  <si>
    <t>capra_how_2013</t>
  </si>
  <si>
    <t>Capra, John A.; Stolzer, Maureen; Durand, Dannie &amp; Pollard, Katherine S.</t>
  </si>
  <si>
    <t>Trends in Genetics</t>
  </si>
  <si>
    <t>659--668</t>
  </si>
  <si>
    <t>Crucial Protein Based Drug Targets and Potential Inhibitors for Osteoporosis: New Hope and Possibilities</t>
  </si>
  <si>
    <t>chakraborty_crucial_2013</t>
  </si>
  <si>
    <t>Chakraborty, Chiranjib &amp; Doss, C. George Priya</t>
  </si>
  <si>
    <t>Current Drug Targets</t>
  </si>
  <si>
    <t>1707--1713</t>
  </si>
  <si>
    <t>Structure homology and interaction redundancy for discovering virus-host protein interactions</t>
  </si>
  <si>
    <t>de_chassey_structure_2013</t>
  </si>
  <si>
    <t>de Chassey, Benoit; Meyniel-Schicklin, Laurene; Aublin-Gex, Anne; Navratil, Vincent; Chantier, Thibaut; Andre, Patrice &amp; Lotteau, Vincent</t>
  </si>
  <si>
    <t>Embo Reports</t>
  </si>
  <si>
    <t>938--944</t>
  </si>
  <si>
    <t>Human Cytomegalovirus Gene UL76 Induces IL-8 Expression through Activation of the DNA Damage Response</t>
  </si>
  <si>
    <t>costa_human_2013</t>
  </si>
  <si>
    <t>Costa, Helena; Nascimento, Rute; Sinclair, John &amp; Parkhouse, Robert Michael Evans</t>
  </si>
  <si>
    <t>e1003609</t>
  </si>
  <si>
    <t>beta-Bulges: Extensive structural analyses of beta-sheets irregularities</t>
  </si>
  <si>
    <t>craveur_beta-bulges:_2013</t>
  </si>
  <si>
    <t>Craveur, Pierrick; Joseph, Agnel Praveen; Rebehmed, Joseph &amp; de Brevern, Alexandre G.</t>
  </si>
  <si>
    <t>1366--1378</t>
  </si>
  <si>
    <t>Structure and Function of a Novel LD-Carboxypeptidase A Involved in Peptidoglycan Recycling</t>
  </si>
  <si>
    <t>Das, Debanu; Herve, Mireille; Elsliger, Marc-Andre; Kadam, Rameshwar U.; Grant, Joanna C.; Chiu, Hsiu-Ju; Knuth, Mark W.; Klock, Heath E.; Miller, Mitchell D.; Godzik, Adam; Lesley, Scott A.; Deacon, Ashley M.; Mengin-Lecreulx, Dominique &amp; Wilson, Ian A.</t>
  </si>
  <si>
    <t>Journal of Bacteriology</t>
  </si>
  <si>
    <t>5555--5566</t>
  </si>
  <si>
    <t>Tyrosyl Radicals in Dehaloperoxidase HOW NATURE DEALS WITH EVOLVING AN OXYGEN-BINDING GLOBIN TO A BIOLOGICALLY RELEVANT PEROXIDASE</t>
  </si>
  <si>
    <t>dumarieh_tyrosyl_2013</t>
  </si>
  <si>
    <t>Dumarieh, Rania; D'Antonio, Jennifer; Deliz-Liang, Alexandria; Smirnova, Tatyana; Svistunenko, Dimitri A. &amp; Ghiladi, Reza A.</t>
  </si>
  <si>
    <t>33470--33482</t>
  </si>
  <si>
    <t>Mdm10 is an ancient eukaryotic porin co-occurring with the ERMES complex</t>
  </si>
  <si>
    <t>flinner_mdm10_2013</t>
  </si>
  <si>
    <t>Flinner, Nadine; Ellenrieder, Lars; Stiller, Sebastian B.; Becker, Thomas; Schleiff, Enrico &amp; Mirus, Oliver</t>
  </si>
  <si>
    <t>3314--3325</t>
  </si>
  <si>
    <t>Graph-based methods for protein structure comparison</t>
  </si>
  <si>
    <t>fober_graph-based_2013</t>
  </si>
  <si>
    <t>Fober, Thomas; Mernberger, Marco; Klebe, Gerhard &amp; Huellermeier, Eyke</t>
  </si>
  <si>
    <t>Wiley Interdisciplinary Reviews-Data Mining and Knowledge Discovery</t>
  </si>
  <si>
    <t>307--320</t>
  </si>
  <si>
    <t>Systematic Mutational Analysis of the Putative Hydrolase PqsE: Toward a Deeper Molecular Understanding of Virulence Acquisition in Pseudomonas aeruginosa</t>
  </si>
  <si>
    <t>folch_systematic_2013</t>
  </si>
  <si>
    <t>Folch, Benjamin; Deziel, Eric &amp; Doucet, Nicolas</t>
  </si>
  <si>
    <t>e73727</t>
  </si>
  <si>
    <t>PredictFold-PSS-3D1D: A Protein Fold Recognition Server for Predicting Folds from the Twilight Zone Sequences</t>
  </si>
  <si>
    <t>ganesan_predictfold-pss-3d1d:_2013</t>
  </si>
  <si>
    <t>Ganesan, Kaliappan &amp; Parthasarathy, Subbiah</t>
  </si>
  <si>
    <t>552--556</t>
  </si>
  <si>
    <t>Protein docking using case-based reasoning</t>
  </si>
  <si>
    <t>ghoorah_protein_2013</t>
  </si>
  <si>
    <t>Ghoorah, Anisah W.; Devignes, Marie-Dominique; Smail-Tabbone, Malika &amp; Ritchie, David W.</t>
  </si>
  <si>
    <t>2150--2158</t>
  </si>
  <si>
    <t>Right- and left-handed three-helix proteins. I. Experimental and simulation analysis of differences in folding and structure</t>
  </si>
  <si>
    <t>glyakina_right-_2013</t>
  </si>
  <si>
    <t>1527--1541</t>
  </si>
  <si>
    <t>Structure of the Mtb CarD/RNAP beta-Lobes Complex Reveals the Molecular Basis of Interaction and Presents a Distinct DNA-Binding Domain for Mtb CarD</t>
  </si>
  <si>
    <t>gulten_structure_2013</t>
  </si>
  <si>
    <t>Gulten, Gulcin &amp; Sacchettini, James C.</t>
  </si>
  <si>
    <t>1859--1869</t>
  </si>
  <si>
    <t>RNA structure and dynamics: A base pairing perspective</t>
  </si>
  <si>
    <t>halder_rna_2013</t>
  </si>
  <si>
    <t>Halder, Sukanya &amp; Bhattacharyya, Dhananjay</t>
  </si>
  <si>
    <t>264--283</t>
  </si>
  <si>
    <t>Defining structural and evolutionary modules in proteins: a community detection approach to explore sub-domain architecture</t>
  </si>
  <si>
    <t>hleap_defining_2013</t>
  </si>
  <si>
    <t>Hleap, Jose Sergio; Susko, Edward &amp; Blouin, Christian</t>
  </si>
  <si>
    <t>Bmc Structural Biology</t>
  </si>
  <si>
    <t>LUD, a new protein domain associated with lactate utilization</t>
  </si>
  <si>
    <t>hwang_lud_2013</t>
  </si>
  <si>
    <t>Hwang, William C.; Bakolitsa, Constantina; Punta, Marco; Coggill, Penelope C.; Bateman, Alex; Axelrod, Herbert L.; Rawlings, Neil D.; Sedova, Mayya; Peterson, Scott N.; Eberhardt, Ruth Y.; Aravind, L.; Pascual, Jaime &amp; Godzik, Adam</t>
  </si>
  <si>
    <t>Structures of human primase reveal design of nucleotide elongation site and mode of Pol alpha tethering</t>
  </si>
  <si>
    <t>kilkenny_structures_2013</t>
  </si>
  <si>
    <t>Kilkenny, Mairi Louise; Longo, Michael Anthony; Perera, Rajika L. &amp; Pellegrini, Luca</t>
  </si>
  <si>
    <t>15961--15966</t>
  </si>
  <si>
    <t>Whole-genome Trees Based on the Occurrence of Folds and Orthologs: Implications for Comparing Genomes on Different Levels</t>
  </si>
  <si>
    <t>lin_whole-genome_2013</t>
  </si>
  <si>
    <t>Lin, Jimmy &amp; Gerstein, Mark</t>
  </si>
  <si>
    <t>Rna-a Publication of the Rna Society</t>
  </si>
  <si>
    <t>808--818</t>
  </si>
  <si>
    <t>Topology and structural self-organization in folded proteins</t>
  </si>
  <si>
    <t>lundgren_topology_2013</t>
  </si>
  <si>
    <t>Lundgren, M.; Krokhotin, Andrey &amp; Niemi, Antti J.</t>
  </si>
  <si>
    <t>Physical Review E</t>
  </si>
  <si>
    <t>Buried and Accessible Surface Area Control Intrinsic Protein Flexibility</t>
  </si>
  <si>
    <t>marsh_buried_2013</t>
  </si>
  <si>
    <t>Marsh, Joseph A.</t>
  </si>
  <si>
    <t>Journal of Molecular Biology</t>
  </si>
  <si>
    <t>3250--3263</t>
  </si>
  <si>
    <t>Exhaustive comparison and classification of ligand-binding surfaces in proteins</t>
  </si>
  <si>
    <t>murakami_exhaustive_2013</t>
  </si>
  <si>
    <t>Murakami, Yoichi; Kinoshita, Kengo; Kinjo, Akira R. &amp; Nakamura, Haruki</t>
  </si>
  <si>
    <t>1379--1391</t>
  </si>
  <si>
    <t>Structural updates of alignment of protein domains and consequences on evolutionary models of domain superfamilies</t>
  </si>
  <si>
    <t>mutt_structural_2013</t>
  </si>
  <si>
    <t>Mutt, Eshita; Rani, Sudha Sane &amp; Sowdhamini, Ramanathan</t>
  </si>
  <si>
    <t>Biodata Mining</t>
  </si>
  <si>
    <t>Novel approach for selecting the best predictor for identifying the binding sites in DNA binding proteins</t>
  </si>
  <si>
    <t>nagarajan_novel_2013</t>
  </si>
  <si>
    <t>Nagarajan, R.; Ahmad, Shandar &amp; Gromiha, M. Michael</t>
  </si>
  <si>
    <t>7606--7614</t>
  </si>
  <si>
    <t>Improved estimates of coordinate error for molecular replacement</t>
  </si>
  <si>
    <t>oeffner_improved_2013</t>
  </si>
  <si>
    <t>Oeffner, Robert D.; Bunkoczi, Gabor; McCoy, Airlie J. &amp; Read, Randy J.</t>
  </si>
  <si>
    <t>Acta Crystallographica Section D-Biological Crystallography</t>
  </si>
  <si>
    <t>2209--2215</t>
  </si>
  <si>
    <t>The crystal structure of sterol carrier protein 2 from Yarrowia lipolytica and the evolutionary conservation of a large, non-specific lipid-binding cavity</t>
  </si>
  <si>
    <t>perez_de_berti_crystal_2013</t>
  </si>
  <si>
    <t>Perez De Berti, Federico; Capaldi, Stefano; Ferreyra, Raul; Burgardt, Noelia; Acierno, Juan P.; Klinke, Sebastian; Monaco, Hugo L. &amp; Ermacora, Mario R.</t>
  </si>
  <si>
    <t>145--153</t>
  </si>
  <si>
    <t>A context evaluation approach for structural comparison of proteins using cross entropy over n-gram modelling</t>
  </si>
  <si>
    <t>razmara_context_2013</t>
  </si>
  <si>
    <t>Razmara, Jafar; Deris, Safaai B. &amp; Parvizpour, Sepideh</t>
  </si>
  <si>
    <t>1614--1621</t>
  </si>
  <si>
    <t>Molecular replacement then and now</t>
  </si>
  <si>
    <t>scapin_molecular_2013</t>
  </si>
  <si>
    <t>Scapin, Giovanna</t>
  </si>
  <si>
    <t>2266--2275</t>
  </si>
  <si>
    <t>Oligomerization Interface of RAGE Receptor Revealed by MS-Monitored Hydrogen Deuterium Exchange</t>
  </si>
  <si>
    <t>sitkiewicz_oligomerization_2013</t>
  </si>
  <si>
    <t>Sitkiewicz, Ewa; Tarnowski, Krzysztof; Poznanski, Jaroslaw; Kulma, Magdalena &amp; Dadlez, Michal</t>
  </si>
  <si>
    <t>e76353</t>
  </si>
  <si>
    <t>Protein design by fusion: implications for protein structure prediction and evolution</t>
  </si>
  <si>
    <t>skorupka_protein_2013</t>
  </si>
  <si>
    <t>Skorupka, Katarzyna; Han, Seong Kyu; Nam, Hyun-Jun; Kim, Sanguk &amp; Faham, Salem</t>
  </si>
  <si>
    <t>2451--2460</t>
  </si>
  <si>
    <t>Anti-viral immune responses in a primitive lung: Characterization and expression analysis of interferon-inducible immunoproteasome subunits LMP2, LMP7 and MECL-1 in a sarcopterygian fish, the Nigerian spotted lungfish (Protopterus dolloi)</t>
  </si>
  <si>
    <t>tacchi_anti-viral_2013</t>
  </si>
  <si>
    <t>Tacchi, Luca; Misra, Milind &amp; Salinas, Irene</t>
  </si>
  <si>
    <t>Developmental and Comparative Immunology</t>
  </si>
  <si>
    <t>657--665</t>
  </si>
  <si>
    <t>A time-interval sequence classification method</t>
  </si>
  <si>
    <t>tsai_time-interval_2013</t>
  </si>
  <si>
    <t>Tsai, Chieh-Yuan; Chen, Chih-Jung &amp; Chien, Chun-Ju</t>
  </si>
  <si>
    <t>Knowledge and Information Systems</t>
  </si>
  <si>
    <t>251--278</t>
  </si>
  <si>
    <t>Protein Similarity Networks Reveal Relationships among Sequence, Structure, and Function within the Cupin Superfamily</t>
  </si>
  <si>
    <t>uberto_protein_2013</t>
  </si>
  <si>
    <t>Uberto, Richard &amp; Moomaw, Ellen W.</t>
  </si>
  <si>
    <t>e74477</t>
  </si>
  <si>
    <t>Protein domain definition should allow for conditional disorder</t>
  </si>
  <si>
    <t>yegambaram_protein_2013</t>
  </si>
  <si>
    <t>Yegambaram, Kavestri; Bulloch, Esther M. M. &amp; Kingston, Richard L.</t>
  </si>
  <si>
    <t>1502--1518</t>
  </si>
  <si>
    <t>5-Methylation of Cytosine in CG:CG Base-Pair Steps: A Physicochemical Mechanism for the Epigenetic Control of DNA Nanomechanics</t>
  </si>
  <si>
    <t>yusufaly_5-methylation_2013</t>
  </si>
  <si>
    <t>Yusufaly, Tahir I.; Li, Yun &amp; Olson, Wilma K.</t>
  </si>
  <si>
    <t>Journal of Physical Chemistry B</t>
  </si>
  <si>
    <t>16436--16442</t>
  </si>
  <si>
    <t>The structure of a glycoside hydrolase family 81 endo-beta-1,3-glucanase</t>
  </si>
  <si>
    <t>zhou_structure_2013</t>
  </si>
  <si>
    <t>Zhou, Peng; Chen, Zhongzhou; Yan, Qiaojuan; Yang, Shaoqing; Hilgenfeld, Rolf &amp; Jiang, Zhengqiang</t>
  </si>
  <si>
    <t>2027--2038</t>
  </si>
  <si>
    <t>Functional analysis of the distal region of the third intracellular loop of PROKR2</t>
  </si>
  <si>
    <t>zhou_functional_2013</t>
  </si>
  <si>
    <t>Zhou, Xiao-Tao; Chen, Dan-Na; Xie, Zhi-Qun; Peng, Zhen; Xia, Kai-De; Liu, Hua-Die; Liu, Wei; Su, Bing &amp; Li, Jia-Da</t>
  </si>
  <si>
    <t>12--17</t>
  </si>
  <si>
    <t>Structural Propensities of Human Ubiquitination Sites: Accessibility, Centrality and Local Conformation</t>
  </si>
  <si>
    <t>zhou_structural_2013</t>
  </si>
  <si>
    <t>Zhou, Yuan; Liu, Sixue; Song, Jiangning &amp; Zhang, Ziding</t>
  </si>
  <si>
    <t>UNSP e83167</t>
  </si>
  <si>
    <t>Levels in validation/Used in lookup/summary statistics</t>
  </si>
  <si>
    <t>look up neighbor superfamilies</t>
  </si>
  <si>
    <t>protein, family</t>
  </si>
  <si>
    <t>class (all-beta fold)</t>
  </si>
  <si>
    <t>DALI</t>
  </si>
  <si>
    <t>iPBA</t>
  </si>
  <si>
    <t xml:space="preserve">PDB-Blast, Jpred, #D-PSSM, Fugue, Domain Fishing </t>
  </si>
  <si>
    <t>BLAST</t>
  </si>
  <si>
    <t>HHpred</t>
  </si>
  <si>
    <t>No tool listed</t>
  </si>
  <si>
    <t>provide classification prediction</t>
  </si>
  <si>
    <t>search for homologs using hhpred and blast</t>
  </si>
  <si>
    <t>search for classification for all proteins with particular motif</t>
  </si>
  <si>
    <t>class, fold, superfamily</t>
  </si>
  <si>
    <t>textmining SCOP references (not using SCOP data)</t>
  </si>
  <si>
    <t>evaluate method on representative/non-redundant set</t>
  </si>
  <si>
    <t>Structure Prediction and Analysis of DNA Transposon and LINE Retrotransposon Proteins</t>
  </si>
  <si>
    <t>abrusan_structure_2013</t>
  </si>
  <si>
    <t>Abrusan, Gyoergy; Zhang, Yang &amp; Szilagyi, Andras</t>
  </si>
  <si>
    <t>16127--16138</t>
  </si>
  <si>
    <t>Binding sites in membrane proteins - Diversity, druggability and prospects</t>
  </si>
  <si>
    <t>adams_binding_2012</t>
  </si>
  <si>
    <t>Adams, Robert; Worth, Catherine L.; Guenther, Stefan; Dunkel, Mathias; Lehmann, Robert &amp; Preissner, Robert</t>
  </si>
  <si>
    <t>European Journal of Cell Biology</t>
  </si>
  <si>
    <t>326--339</t>
  </si>
  <si>
    <t>Enzyme informatics</t>
  </si>
  <si>
    <t>alderson_enzyme_2012</t>
  </si>
  <si>
    <t>Alderson, Rosanna G; De Ferrari, Luna; Mavridis, Lazaros; McDonagh, James L; Mitchell, John B O &amp; Nath, Neetika</t>
  </si>
  <si>
    <t>Curr Top Med Chem</t>
  </si>
  <si>
    <t>1911--1923</t>
  </si>
  <si>
    <t>Pleiotropic Roles of a Ribosomal Protein in Dictyostelium discoideum</t>
  </si>
  <si>
    <t>amarnath_pleiotropic_2012</t>
  </si>
  <si>
    <t>Amarnath, Smita; Kawli, Trupti; Mohanty, Smita; Srinivasan, Narayanaswamy &amp; Nanjundiah, Vidyanand</t>
  </si>
  <si>
    <t>e30644</t>
  </si>
  <si>
    <t>PSCDB: a database for protein structural change upon ligand binding</t>
  </si>
  <si>
    <t>amemiya_pscdb:_2012</t>
  </si>
  <si>
    <t>Amemiya, Takayuki; Koike, Ryotaro; Kidera, Akinori &amp; Ota, Motonori</t>
  </si>
  <si>
    <t>D554--D558</t>
  </si>
  <si>
    <t>Inter-domain movements in polyketide synthases: a molecular dynamics study</t>
  </si>
  <si>
    <t>anand_inter-domain_2012</t>
  </si>
  <si>
    <t>Anand, Swadha &amp; Mohanty, Debasisa</t>
  </si>
  <si>
    <t>1157--1171</t>
  </si>
  <si>
    <t>Comprehensive analysis of the HEPN superfamily: identification of novel roles in intra-genomic conflicts, defense, pathogenesis and RNA processing</t>
  </si>
  <si>
    <t>anantharaman_comprehensive_2013</t>
  </si>
  <si>
    <t>Anantharaman, Vivek; Makarova, Kira S.; Burroughs, A. Maxwell; Koonin, Eugene V. &amp; Aravind, L.</t>
  </si>
  <si>
    <t>Predicting the Binding Patterns of Hub Proteins: A Study Using Yeast Protein Interaction Networks</t>
  </si>
  <si>
    <t>andorf_predicting_2013</t>
  </si>
  <si>
    <t>Andorf, Carson M.; Honavar, Vasant &amp; Sen, Taner Z.</t>
  </si>
  <si>
    <t>MetalPDB: a database of metal sites in biological macromolecular structures</t>
  </si>
  <si>
    <t>andreini_metalpdb:_2013</t>
  </si>
  <si>
    <t>Andreini, Claudia; Cavallaro, Gabriele; Lorenzini, Serena &amp; Rosato, Antonio</t>
  </si>
  <si>
    <t>D312--D319</t>
  </si>
  <si>
    <t>MetalS(2): A Tool for the Structural Alignment of Minimal Functional Sites in Metal-Binding Proteins and Nucleic Acids</t>
  </si>
  <si>
    <t>andreini_metals2:_2013</t>
  </si>
  <si>
    <t>Andreini, Claudia; Cavallaro, Gabriele; Rosato, Antonio &amp; Valasatava, Yana</t>
  </si>
  <si>
    <t>Journal of Chemical Information and Modeling</t>
  </si>
  <si>
    <t>3064--3075</t>
  </si>
  <si>
    <t>Novel autoproteolytic and DNA-damage sensing components in the bacterial SOS response and oxidized methylcytosine-induced eukaryotic DNA demethylation systems</t>
  </si>
  <si>
    <t>aravind_novel_2013</t>
  </si>
  <si>
    <t>Aravind, L.; Anand, Swadha &amp; Iyer, Lakshminarayan M.</t>
  </si>
  <si>
    <t>Verification of the PREFAB alignment database</t>
  </si>
  <si>
    <t>astakhova_verification_2012</t>
  </si>
  <si>
    <t>Astakhova, T. V.; Lobanov, M. N.; Poverennaya, I. V.; Roytberg, M. A. &amp; Yacovlev, V. V.</t>
  </si>
  <si>
    <t>Biophysics</t>
  </si>
  <si>
    <t>133â€“137</t>
  </si>
  <si>
    <t>A new family of proteins related to the HEAT-like repeat DNA glycosylases with affinity for branched DNA structures</t>
  </si>
  <si>
    <t>backe_new_2013</t>
  </si>
  <si>
    <t>Backe, Paul H.; Simm, Roger; Laerdahl, Jon K.; Dalhus, Bjorn; Fagerlund, Annette; Okstad, Ole A.; Rognes, Torbjorn; Alseth, Ingrun; Kolsto, Anne-Brit &amp; Bjoras, Magnar</t>
  </si>
  <si>
    <t>Journal of Structural Biology</t>
  </si>
  <si>
    <t>66--75</t>
  </si>
  <si>
    <t>Protein Folding in the 2D Hydrophobic-Hydrophilic (HP) Square Lattice Model is Chaotic</t>
  </si>
  <si>
    <t>bahi_protein_2012</t>
  </si>
  <si>
    <t>Bahi, Jacques M.; Cote, Nathalie; Guyeux, Christophe &amp; Salomon, Michel</t>
  </si>
  <si>
    <t>Cognitive Computation</t>
  </si>
  <si>
    <t>98--114</t>
  </si>
  <si>
    <t>Is Renalase a Novel Player in Catecholaminergic Signaling? The Mystery of the Catalytic Activity of an Intriguing New Flavoenzyme</t>
  </si>
  <si>
    <t>baroni_is_2013</t>
  </si>
  <si>
    <t>Baroni, Sara; Milani, Mario; Pandini, Vittorio; Pavesi, Giulio; Horner, David &amp; Aliverti, Alessandro</t>
  </si>
  <si>
    <t>Current Pharmaceutical Design</t>
  </si>
  <si>
    <t>2540--2551</t>
  </si>
  <si>
    <t>Protein Secondary Structure Prediction with SPARROW</t>
  </si>
  <si>
    <t>bettella_protein_2012</t>
  </si>
  <si>
    <t>Bettella, Francesco; Rasinski, Dawid &amp; Knapp, Ernst Walter</t>
  </si>
  <si>
    <t>545--556</t>
  </si>
  <si>
    <t>Physics of Life Reviews</t>
  </si>
  <si>
    <t>Immunoglobulin domains in Escherichia coli and other enterobacteria: from pathogenesis to applications in antibody technologies</t>
  </si>
  <si>
    <t>bodelon_immunoglobulin_2013</t>
  </si>
  <si>
    <t>Bodelon, Gustavo; Palomino, Carmen &amp; Angel Fernandez, Luis</t>
  </si>
  <si>
    <t>Fems Microbiology Reviews</t>
  </si>
  <si>
    <t>204--250</t>
  </si>
  <si>
    <t>MetaBase-the wiki-database of biological databases</t>
  </si>
  <si>
    <t>bolser_metabase-wiki-database_2012</t>
  </si>
  <si>
    <t>Bolser, Dan M.; Chibon, Pierre-Yves; Palopoli, Nicolas; Gong, Sungsam; Jacob, Daniel; Del Angel, Victoria Dominguez; Swan, Dan; Bassi, Sebastian; Gonzalez, Virginia; Suravajhala, Prashanth; Hwang, Seungwoo; Romano, Paolo; Edwards, Rob; Bishop, Bryan; Eargle, John; Shtatland, Timur; Provart, Nicholas J.; Clements, Dave; Renfro, Daniel P.; Bhak, Daeui &amp; Bhak, Jong</t>
  </si>
  <si>
    <t>D1250--D1254</t>
  </si>
  <si>
    <t>LNA: Fast Protein Structural Comparison Using a Laplacian Characterization of Tertiary Structure</t>
  </si>
  <si>
    <t>bonnel_lna:_2012</t>
  </si>
  <si>
    <t>Bonnel, Nicolas &amp; Marteau, Pierre-Francois</t>
  </si>
  <si>
    <t>1451--1458</t>
  </si>
  <si>
    <t>Evolutionary history of the TBP-domain superfamily</t>
  </si>
  <si>
    <t>brindefalk_evolutionary_2013</t>
  </si>
  <si>
    <t>Brindefalk, Bjoern; Dessailly, Benoit H.; Yeats, Corin; Orengo, Christine; Werner, Finn &amp; Poole, Anthony M.</t>
  </si>
  <si>
    <t>2832--2845</t>
  </si>
  <si>
    <t>Exploring the Energy Landscapes of Protein Folding Simulations with Bayesian Computation</t>
  </si>
  <si>
    <t>burkoff_exploring_2012</t>
  </si>
  <si>
    <t>Burkoff, Nikolas S.; Varnai, Csilla; Wells, Stephen A. &amp; Wild, David L.</t>
  </si>
  <si>
    <t>878--886</t>
  </si>
  <si>
    <t>Structural Phylogenomics Retrodicts the Origin of the Genetic Code and Uncovers the Evolutionary Impact of Protein Flexibility</t>
  </si>
  <si>
    <t>caetano-anolles_structural_2013-1</t>
  </si>
  <si>
    <t>Caetano-AnollÃ©s, Gustavo; Wang, Minglei &amp; Caetano-AnollÃ©s, Derek</t>
  </si>
  <si>
    <t>e72225</t>
  </si>
  <si>
    <t>Half a century of Ramachandran plots</t>
  </si>
  <si>
    <t>carugo_half_2013</t>
  </si>
  <si>
    <t>Carugo, Oliviero &amp; Carugo, Kristina Djinovic</t>
  </si>
  <si>
    <t>1333--1341</t>
  </si>
  <si>
    <t>A proteomic Ramachandran plot (PRplot)</t>
  </si>
  <si>
    <t>carugo_proteomic_2013</t>
  </si>
  <si>
    <t>Carugo, Oliviero &amp; Djinovic-Carugo, Kristina</t>
  </si>
  <si>
    <t>Amino Acids</t>
  </si>
  <si>
    <t>781--790</t>
  </si>
  <si>
    <t>Dual-Layer Wavelet SVM for Predicting Protein Structural Class Via the General Form of Chou's Pseudo Amino Acid Composition</t>
  </si>
  <si>
    <t>chen_dual-layer_2012</t>
  </si>
  <si>
    <t>Chen, Chao; Shen, Zhi-Bin &amp; Zou, Xiao-Yong</t>
  </si>
  <si>
    <t>422--429</t>
  </si>
  <si>
    <t>A Global Characterization and Identification of Multifunctional Enzymes</t>
  </si>
  <si>
    <t>cheng_global_2012</t>
  </si>
  <si>
    <t>Cheng, Xian-Ying; Huang, Wei-Juan; Hu, Shi-Chang; Zhang, Hai-Lei; Wang, Hao; Zhang, Jing-Xian; Lin, Hong-Huang; Chen, Yu-Zong; Zou, Quan &amp; Ji, Zhi-Liang</t>
  </si>
  <si>
    <t>e38979</t>
  </si>
  <si>
    <t>KIDFamMap: a database of kinase-inhibitor-disease family maps for kinase inhibitor selectivity and binding mechanisms</t>
  </si>
  <si>
    <t>chiu_kidfammap:_2013</t>
  </si>
  <si>
    <t>Chiu, Yi-Yuan; Lin, Chih-Ta; Huang, Jhang-Wei; Hsu, Kai-Cheng; Tseng, Jen-Hu; You, Syuan-Ren &amp; Yang, Jinn-Moon</t>
  </si>
  <si>
    <t>D430--D440</t>
  </si>
  <si>
    <t>Space-related pharma-motifs for fast search of protein binding motifs and polypharmacological targets</t>
  </si>
  <si>
    <t>chiu_space-related_2012</t>
  </si>
  <si>
    <t>Chiu, Yi-Yuan; Lin, Chun-Yu; Lin, Chih-Ta; Hsu, Kai-Cheng; Chang, Li-Zen &amp; Yang, Jinn-Moon</t>
  </si>
  <si>
    <t>S21</t>
  </si>
  <si>
    <t>Structure-based redesign of proteins for minimal T-cell epitope content</t>
  </si>
  <si>
    <t>choi_structure-based_2013</t>
  </si>
  <si>
    <t>Choi, Yoonjoo; Griswold, Karl E. &amp; Bailey-Kellogg, Chris</t>
  </si>
  <si>
    <t>Journal of Computational Chemistry</t>
  </si>
  <si>
    <t>879--891</t>
  </si>
  <si>
    <t>In vivo translation rates can substantially delay the cotranslational folding of the Escherichia coli cytosolic proteome</t>
  </si>
  <si>
    <t>ciryam_vivo_2013</t>
  </si>
  <si>
    <t>Ciryam, Prajwal; Morimoto, Richard I.; Vendruscolo, Michele; Dobson, Christopher M. &amp; O'Brien, Edward P.</t>
  </si>
  <si>
    <t>E132--E140</t>
  </si>
  <si>
    <t>Detecting mutually exclusive interactions in protein-protein interaction maps</t>
  </si>
  <si>
    <t>claros_detecting_2012</t>
  </si>
  <si>
    <t>Claros, Carmen Sanchez &amp; Tramontano, Anna</t>
  </si>
  <si>
    <t>e38765</t>
  </si>
  <si>
    <t>Computational and Theoretical Methods for Protein Folding</t>
  </si>
  <si>
    <t>compiani_computational_2013</t>
  </si>
  <si>
    <t>Compiani, Mario &amp; Capriotti, Emidio</t>
  </si>
  <si>
    <t>8601--8624</t>
  </si>
  <si>
    <t>Cis-trans isomerization of omega dihedrals in proteins</t>
  </si>
  <si>
    <t>craveur_cis-trans_2013</t>
  </si>
  <si>
    <t>Craveur, Pierrick; Joseph, Agnel Praveen; Poulain, Pierre; de Brevern, Alexandre G. &amp; Rebehmed, Joseph</t>
  </si>
  <si>
    <t>279--289</t>
  </si>
  <si>
    <t>Mass spectrometry in the proteome analysis of mature cereal kernels</t>
  </si>
  <si>
    <t>cunsolo_mass_2012</t>
  </si>
  <si>
    <t>Cunsolo, Vincenzo; Muccilli, Vera; Saletti, Rosaria &amp; Foti, Salvatore</t>
  </si>
  <si>
    <t>Mass Spectrometry Reviews</t>
  </si>
  <si>
    <t>448--465</t>
  </si>
  <si>
    <t>Structure-based functional inference of hypothetical proteins from Mycoplasma hyopneumoniae</t>
  </si>
  <si>
    <t>da_fonseca_structure-based_2012</t>
  </si>
  <si>
    <t>da Fonseca, Marbella Maria; Zaha, Arnaldo; Caffarena, Ernesto R. &amp; Ribeiro Vasconcelos, Ana Tereza</t>
  </si>
  <si>
    <t>Journal of Molecular Modeling</t>
  </si>
  <si>
    <t>1917--1925</t>
  </si>
  <si>
    <t>Touring Protein Space with Matt</t>
  </si>
  <si>
    <t>daniels_touring_2012</t>
  </si>
  <si>
    <t>Daniels, Noah M.; Kumar, Anoop; Cowen, Lenore J. &amp; Menke, Matt</t>
  </si>
  <si>
    <t>286--293</t>
  </si>
  <si>
    <t>PepBind: A Comprehensive Database and Computational Tool for Analysis of Protein-peptide Interactions</t>
  </si>
  <si>
    <t>das_pepbind:_2013</t>
  </si>
  <si>
    <t>Das, Arindam Atanu; Sharma, Om Prakash; Kumar, Muthuvel Suresh; Krishna, Ramadas &amp; Mathur, Premendu P.</t>
  </si>
  <si>
    <t>241--246</t>
  </si>
  <si>
    <t>das_structure_2013-1</t>
  </si>
  <si>
    <t>Understanding the general packing rearrangements required for successful template based modeling of protein structure from a CASP experiment</t>
  </si>
  <si>
    <t>day_understanding_2013</t>
  </si>
  <si>
    <t>Day, Ryan; Joo, Hyun; Chavan, Archana C.; Lennox, Kristin P.; Chen, Y. Ann; Dahl, David B.; Vannucci, Marina &amp; Tsai, Jerry W.</t>
  </si>
  <si>
    <t>40--48</t>
  </si>
  <si>
    <t>The Impact of Computer Science in Molecular Medicine: Enabling High-Throughput Research</t>
  </si>
  <si>
    <t>de_la_iglesia_impact_2013</t>
  </si>
  <si>
    <t>de la Iglesia, Diana; Garcia-Remesal, Miguel; de la Calle, Guillermo; Kulikowski, Casimir; Sanz, Ferran &amp; Maojo, Victor</t>
  </si>
  <si>
    <t>526--575</t>
  </si>
  <si>
    <t>Oligomerization of the reversibly glycosylated polypeptide: its role during rice plant development and in the regulation of self-glycosylation</t>
  </si>
  <si>
    <t>de_pino_oligomerization_2013</t>
  </si>
  <si>
    <t>De Pino, Veronica; Marino Busjle, Cristina &amp; Moreno, Silvia</t>
  </si>
  <si>
    <t>Protoplasma</t>
  </si>
  <si>
    <t>111--119</t>
  </si>
  <si>
    <t>Identification of novel components of NAD-utilizing metabolic pathways and prediction of their biochemical functions</t>
  </si>
  <si>
    <t>de_souza_identification_2012</t>
  </si>
  <si>
    <t>de Souza, Robson Francisco &amp; Aravind, L.</t>
  </si>
  <si>
    <t>Molecular Biosystems</t>
  </si>
  <si>
    <t>1661--1677</t>
  </si>
  <si>
    <t>A Combination of Feature Extraction Methods with an Ensemble of Different Classifiers for Protein Structural Class Prediction Problem.</t>
  </si>
  <si>
    <t>dehzangi_combination_2013</t>
  </si>
  <si>
    <t>Dehzangi, Abdollah; Paliwal, Kuldip; Sharma, Alok; Dehzangi, Omid &amp; Sattar, Abdul</t>
  </si>
  <si>
    <t>Structural differences between soluble and membrane bound cytochrome P450s</t>
  </si>
  <si>
    <t>denisov_structural_2012</t>
  </si>
  <si>
    <t>Denisov, I. G.; Shih, A. Y. &amp; Sligar, S. G.</t>
  </si>
  <si>
    <t>150--158</t>
  </si>
  <si>
    <t>Functional site plasticity in domain superfamilies</t>
  </si>
  <si>
    <t>dessailly_functional_2013</t>
  </si>
  <si>
    <t>Dessailly, Benoit H.; Dawson, Natalie L.; Mizuguchi, Kenji &amp; Orengo, Christine A.</t>
  </si>
  <si>
    <t>Biochimica Et Biophysica Acta-Proteins and Proteomics</t>
  </si>
  <si>
    <t>874--889</t>
  </si>
  <si>
    <t>Toward a Structural BLAST": Using structural relationships to infer function"</t>
  </si>
  <si>
    <t>dey_toward_2013</t>
  </si>
  <si>
    <t>Dey, Fabian; Zhang, Qiangfeng Cliff; Petrey, Donald &amp; Honig, Barry</t>
  </si>
  <si>
    <t>359--366</t>
  </si>
  <si>
    <t>Applications of liquid chromatography-mass spectrometry for food analysis</t>
  </si>
  <si>
    <t>di_stefano_applications_2012</t>
  </si>
  <si>
    <t>Di Stefano, Vita; Avellone, Giuseppe; Bongiorno, David; Cunsolo, Vincenzo; Muccilli, Vera; Sforza, Stefano; Dossena, Arnaldo; Drahos, Laszlo &amp; Vekey, Karoly</t>
  </si>
  <si>
    <t>Journal of Chromatography A</t>
  </si>
  <si>
    <t>74--85</t>
  </si>
  <si>
    <t>Evolution of cytochrome bc complexes: From membrane-anchored dehydrogenases of ancient bacteria to triggers of apoptosis in vertebrates</t>
  </si>
  <si>
    <t>dibrova_evolution_2013</t>
  </si>
  <si>
    <t>Dibrova, Daria V.; Cherepanov, Dmitry A.; Galperin, Michael Y.; Skulachev, Vladimir P. &amp; Mulkidjanian, Armen Y.</t>
  </si>
  <si>
    <t>11â€“12</t>
  </si>
  <si>
    <t>1407--1427</t>
  </si>
  <si>
    <t>The Protein-Folding Problem, 50 Years On</t>
  </si>
  <si>
    <t>dill_protein-folding_2012</t>
  </si>
  <si>
    <t>Dill, Ken A. &amp; MacCallum, Justin L.</t>
  </si>
  <si>
    <t>Science</t>
  </si>
  <si>
    <t>1042--1046</t>
  </si>
  <si>
    <t>A novel protein structural classes prediction method based on predicted secondary structure</t>
  </si>
  <si>
    <t>ding_novel_2012</t>
  </si>
  <si>
    <t>Ding, Shuyan; Zhang, Shengli; Li, Yang &amp; Wang, Tianming</t>
  </si>
  <si>
    <t>1166--1171</t>
  </si>
  <si>
    <t>IS-Dom: a dataset of independent structural domains automatically delineated from protein structures</t>
  </si>
  <si>
    <t>ebina_is-dom:_2013</t>
  </si>
  <si>
    <t>Ebina, Teppei; Umezawa, Yuki &amp; Kuroda, Yutaka</t>
  </si>
  <si>
    <t>Journal of Computer-Aided Molecular Design</t>
  </si>
  <si>
    <t>419--426</t>
  </si>
  <si>
    <t>Exploring Fold Space Preferences of New-born and Ancient Protein Superfamilies</t>
  </si>
  <si>
    <t>edwards_exploring_2013</t>
  </si>
  <si>
    <t>Edwards, Hannah; Abeln, Sanne &amp; Deane, Charlotte M.</t>
  </si>
  <si>
    <t>e1003325</t>
  </si>
  <si>
    <t>Aminoacylation of tRNA 2 '- or 3 '-hydroxyl by phosphoseryl- and pyrrolysyl-tRNA synthetases</t>
  </si>
  <si>
    <t>englert_aminoacylation_2013</t>
  </si>
  <si>
    <t>Englert, Markus; Moses, Sarath; Hohn, Michael; Ling, Jiqiang; O'Donoghue, Patrick &amp; Soell, Dieter</t>
  </si>
  <si>
    <t>Febs Letters</t>
  </si>
  <si>
    <t>3360--3364</t>
  </si>
  <si>
    <t>Discovering putative prion sequences in complete proteomes using probabilistic representations of Q/N-rich domains</t>
  </si>
  <si>
    <t>espinosa_angarica_discovering_2013</t>
  </si>
  <si>
    <t>Espinosa Angarica, Vladimir; Ventura, Salvador &amp; Sancho, Javier</t>
  </si>
  <si>
    <t>Protein Structure Validation and Identification from Unassigned Residual Dipolar Coupling Data Using 2D-PDPA</t>
  </si>
  <si>
    <t>fahim_protein_2013</t>
  </si>
  <si>
    <t>Fahim, Arjang; Mukhopadhyay, Rishi; Yandle, Ryan; Prestegard, James H. &amp; Valafar, Homayoun</t>
  </si>
  <si>
    <t>Molecules</t>
  </si>
  <si>
    <t>10162â€“10188</t>
  </si>
  <si>
    <t>A daily-updated tree of (sequenced) life as a reference for genome research</t>
  </si>
  <si>
    <t>fang_daily-updated_2013</t>
  </si>
  <si>
    <t>Fang, Hai; Oates, Matt E.; Pethica, Ralph B.; Greenwood, Jenny M.; Sardar, Adam J.; Rackham, Owen J. L.; Donoghue, Philip C. J.; Stamatakis, Alexandros; Morais, David A. de Lima &amp; Gough, Julian</t>
  </si>
  <si>
    <t>dcGO: database of domain-centric ontologies on functions, phenotypes, diseases and more</t>
  </si>
  <si>
    <t>fang_dcgo:_2013</t>
  </si>
  <si>
    <t>Fang, Hai &amp; Gough, Julian</t>
  </si>
  <si>
    <t>D536--D544</t>
  </si>
  <si>
    <t>A disease-drug-phenotype matrix inferred by walking on a functional domain network</t>
  </si>
  <si>
    <t>fang_disease-drug-phenotype_2013</t>
  </si>
  <si>
    <t>1686--1696</t>
  </si>
  <si>
    <t>A domain-centric solution to functional genomics via dcGO Predictor</t>
  </si>
  <si>
    <t>fang_domain-centric_2013</t>
  </si>
  <si>
    <t>S9</t>
  </si>
  <si>
    <t>Restrictions to protein folding determined by the protein size</t>
  </si>
  <si>
    <t>finkelstein_restrictions_2013</t>
  </si>
  <si>
    <t>Finkelstein, Alexei V.; Bogatyreva, Natalya S. &amp; Garbuzynskiy, Sergiy O.</t>
  </si>
  <si>
    <t>Specialized Dynamical Properties of Promiscuous Residues Revealed by Simulated Conformational Ensembles</t>
  </si>
  <si>
    <t>fornili_specialized_2013</t>
  </si>
  <si>
    <t>Fornili, Arianna; Pandini, Alessandro; Lu, Hui-Chun &amp; Fraternali, Franca</t>
  </si>
  <si>
    <t>Journal of Chemical Theory and Computation</t>
  </si>
  <si>
    <t>5127--5147</t>
  </si>
  <si>
    <t>Two Fe-S clusters catalyze sulfur insertion by radical-SAM methylthiotransferases</t>
  </si>
  <si>
    <t>forouhar_two_2013</t>
  </si>
  <si>
    <t>Forouhar, Farhad; Arragain, Simon; Atta, Mohamed; Gambarelli, Serge; Mouesca, Jean-Marie; Hussain, Munif; Xiao, Rong; Kieffer-Jaquinod, Sylvie; Seetharaman, Jayaraman; Acton, Thomas B.; Montelione, Gaetano T.; Mulliez, Etienne; Hunt, John F. &amp; Fontecave, Marc</t>
  </si>
  <si>
    <t>Nature Chemical Biology</t>
  </si>
  <si>
    <t>333--+</t>
  </si>
  <si>
    <t>The dehaloperoxidase paradox</t>
  </si>
  <si>
    <t>franzen_dehaloperoxidase_2012</t>
  </si>
  <si>
    <t>Franzen, Stefan; Thompson, Matthew K. &amp; Ghiladi, Reza A.</t>
  </si>
  <si>
    <t>578â€“588</t>
  </si>
  <si>
    <t>IDEAL: Intrinsically Disordered proteins with Extensive Annotations and Literature</t>
  </si>
  <si>
    <t>fukuchi_ideal:_2012</t>
  </si>
  <si>
    <t>Fukuchi, Satoshi; Sakamoto, Shigetaka; Nobe, Yukiko; Murakami, Seiko D.; Amemiya, Takayuki; Hosoda, Kazuo; Koike, Ryotaro; Hiroaki, Hidekazu &amp; Ota, Motonori</t>
  </si>
  <si>
    <t>D507--D511</t>
  </si>
  <si>
    <t>Abstracting knowledge from the protein data bank</t>
  </si>
  <si>
    <t>furnham_abstracting_2013</t>
  </si>
  <si>
    <t>Furnham, Nicholas; Laskowski, Roman A. &amp; Thornton, Janet M.</t>
  </si>
  <si>
    <t>Biopolymers</t>
  </si>
  <si>
    <t>183â€“188</t>
  </si>
  <si>
    <t>Exploring the evolution of novel enzyme functions within structurally defined protein superfamilies</t>
  </si>
  <si>
    <t>furnham_exploring_2012</t>
  </si>
  <si>
    <t>Furnham, Nicholas; Sillitoe, Ian; Holliday, Gemma L.; Cuff, Alison L.; Laskowski, Roman A.; Orengo, Christine A. &amp; Thornton, Janet M.</t>
  </si>
  <si>
    <t>e1002403</t>
  </si>
  <si>
    <t>Divergence and Convergence in Enzyme Evolution</t>
  </si>
  <si>
    <t>galperin_divergence_2012</t>
  </si>
  <si>
    <t>Galperin, Michael Y. &amp; Koonin, Eugene V.</t>
  </si>
  <si>
    <t>21--28</t>
  </si>
  <si>
    <t>Structural and functional studies of S-adenosyl-L-methionine binding proteins: a ligand-centric approach</t>
  </si>
  <si>
    <t>gana_structural_2013</t>
  </si>
  <si>
    <t>Gana, Rajaram; Rao, Shruti; Huang, Hongzhan; Wu, Cathy &amp; Vasudevan, Sona</t>
  </si>
  <si>
    <t>The Enzymatic and Metabolic Capabilities of Early Life</t>
  </si>
  <si>
    <t>goldman_enzymatic_2012</t>
  </si>
  <si>
    <t>Goldman, Aaron David; Baross, John A. &amp; Samudrala, Ram</t>
  </si>
  <si>
    <t>e39912</t>
  </si>
  <si>
    <t>LUCApedia: a database for the study of ancient life</t>
  </si>
  <si>
    <t>goldman_lucapedia:_2013</t>
  </si>
  <si>
    <t>Goldman, Aaron David; Bernhard, Tess M.; Dolzhenko, Egor &amp; Landweber, Laura F.</t>
  </si>
  <si>
    <t>D1079--D1082</t>
  </si>
  <si>
    <t>Crystal structure of a putative isochorismatase hydrolase from Oleispira antarctica</t>
  </si>
  <si>
    <t>goral_crystal_2012</t>
  </si>
  <si>
    <t>Goral, Anna M; Tkaczuk, Karolina L; Chruszcz, Maksymilian; Kagan, Olga; Savchenko, Alexei &amp; Minor, Wladek</t>
  </si>
  <si>
    <t>27--36</t>
  </si>
  <si>
    <t>Understanding the Folding-Function Tradeoff in Proteins</t>
  </si>
  <si>
    <t>gosavi_understanding_2013</t>
  </si>
  <si>
    <t>Gosavi, Shachi</t>
  </si>
  <si>
    <t>e61222</t>
  </si>
  <si>
    <t>Assessing the accuracy of template-based structure prediction metaservers by comparison with structural genomics structures</t>
  </si>
  <si>
    <t>gront_assessing_2012</t>
  </si>
  <si>
    <t>Gront, Dominik; Grabowski, Marek; Zimmerman, Matthew D.; Raynor, John; Tkaczuk, Karolina L. &amp; Minor, Wladek</t>
  </si>
  <si>
    <t>213â€“225</t>
  </si>
  <si>
    <t>Molecular Evolution of Translin Superfamily Proteins Within the Genomes of Eubacteria, Archaea and Eukaryotes</t>
  </si>
  <si>
    <t>gupta_molecular_2012</t>
  </si>
  <si>
    <t>Gupta, Gagan D.; Kale, Avinash &amp; Kumar, Vinay</t>
  </si>
  <si>
    <t>Journal of Molecular Evolution</t>
  </si>
  <si>
    <t>155--167</t>
  </si>
  <si>
    <t>The role of structural bioinformatics resources in the era of integrative structural biology</t>
  </si>
  <si>
    <t>gutmanas_role_2013</t>
  </si>
  <si>
    <t>Gutmanas, Aleksandras; Oldfield, Thomas J.; Patwardhan, Ardan; Sen, Sanchayita; Velankar, Sameer &amp; Kleywegt, Gerard J.</t>
  </si>
  <si>
    <t>710--721</t>
  </si>
  <si>
    <t>Identification of Catalytic Residues Using a Novel Feature that Integrates the Microenvironment and Geometrical Location Properties of Residues</t>
  </si>
  <si>
    <t>han_identification_2012</t>
  </si>
  <si>
    <t>Han, Lei; Zhang, Yong-Jun; Song, Jiangning; Liu, Ming S. &amp; Zhang, Ziding</t>
  </si>
  <si>
    <t>Between-strand disulfides: forbidden disulfides linking adjacent beta-strands</t>
  </si>
  <si>
    <t>haworth_between-strand_2013</t>
  </si>
  <si>
    <t>Haworth, Naomi L. &amp; Wouters, Merridee A.</t>
  </si>
  <si>
    <t>Rsc Advances</t>
  </si>
  <si>
    <t>24680--24705</t>
  </si>
  <si>
    <t>The dynamic determinants of reaction specificity in the IMPDH/GMPR family of (beta/alpha)(8) barrel enzymes</t>
  </si>
  <si>
    <t>hedstrom_dynamic_2012</t>
  </si>
  <si>
    <t>Hedstrom, Lizbeth</t>
  </si>
  <si>
    <t>Critical Reviews in Biochemistry and Molecular Biology</t>
  </si>
  <si>
    <t>250--263</t>
  </si>
  <si>
    <t>eProS-a database and toolbox for investigating protein sequence-structure-function relationships through energy profiles</t>
  </si>
  <si>
    <t>heinke_epros-database_2013</t>
  </si>
  <si>
    <t>Heinke, Florian; Schildbach, Stefan; Stockmann, Daniel &amp; Labudde, Dirk</t>
  </si>
  <si>
    <t>D320--D326</t>
  </si>
  <si>
    <t>Vivaldi: Visualization and validation of biomacromolecular NMR structures from the PDB</t>
  </si>
  <si>
    <t>hendrickx_vivaldi:_2013</t>
  </si>
  <si>
    <t>Hendrickx, Pieter; Gutmanas, Aleksandras &amp; Kleywegt, Gerard J.</t>
  </si>
  <si>
    <t>Exploring Protein Dynamics Space: The Dynasome as the Missing Link between Protein Structure and Function</t>
  </si>
  <si>
    <t>hensen_exploring_2012</t>
  </si>
  <si>
    <t>Hensen, Ulf; Meyer, Tim; Haas, Juergen; Rex, Rene; Vriend, Gert &amp; Grubmueller, Helmut</t>
  </si>
  <si>
    <t>Ric-8: Different cellular roles for a heterotrimeric G-protein GEF</t>
  </si>
  <si>
    <t>hinrichs_ric-8:_2012</t>
  </si>
  <si>
    <t>Hinrichs, M. V.; Torrejon, M.; Montecino, M. &amp; Olate, J.</t>
  </si>
  <si>
    <t>Journal of Cellular Biochemistry</t>
  </si>
  <si>
    <t>2797--2805</t>
  </si>
  <si>
    <t>Single molecule force spectroscopy using polyproteins</t>
  </si>
  <si>
    <t>hoffmann_single_2012</t>
  </si>
  <si>
    <t>Hoffmann, Toni &amp; Dougan, Lorna</t>
  </si>
  <si>
    <t>Chemical Society Reviews</t>
  </si>
  <si>
    <t>4781â€“4796</t>
  </si>
  <si>
    <t>PTS phosphorylation of Mga modulates regulon expression and virulence in the group A streptococcus</t>
  </si>
  <si>
    <t>hondorp_pts_2013</t>
  </si>
  <si>
    <t>Hondorp, Elise R.; Hou, Sherry C.; Hause, Lara L.; Gera, Kanika; Lee, Ching-En &amp; McIver, Kevin S.</t>
  </si>
  <si>
    <t>Molecular Microbiology</t>
  </si>
  <si>
    <t>1176--1193</t>
  </si>
  <si>
    <t>Core Site-Moiety Maps Reveal Inhibitors and Binding Mechanisms of Orthologous Proteins by Screening Compound Libraries</t>
  </si>
  <si>
    <t>hsu_core_2012</t>
  </si>
  <si>
    <t>Hsu, Kai-Cheng; Cheng, Wen-Chi; Chen, Yen-Fu; Wang, Hung-Jung; Li, Ling-Ting; Wang, Wen-Ching &amp; Yang, Jinn-Moon</t>
  </si>
  <si>
    <t>HEMD: An Integrated Tool of Human Epigenetic Enzymes and Chemical Modulators for Therapeutics</t>
  </si>
  <si>
    <t>huang_hemd:_2012</t>
  </si>
  <si>
    <t>Huang, Zhimin; Jiang, Haiming; Liu, Xinyi; Chen, Yingyi; Wong, Jiemin; Wang, Qi; Huang, Wenkang; Shi, Ting &amp; Zhang, Jian</t>
  </si>
  <si>
    <t>e39917</t>
  </si>
  <si>
    <t>The Repertoires of Ubiquitinating and Deubiquitinating Enzymes in Eukaryotic Genomes</t>
  </si>
  <si>
    <t>hutchins_repertoires_2013</t>
  </si>
  <si>
    <t>Hutchins, Andrew Paul; Liu, Shaq; Diez, Diego &amp; Miranda-Saavedra, Diego</t>
  </si>
  <si>
    <t>1172--1187</t>
  </si>
  <si>
    <t>PoSSuM: a database of similar protein-ligand binding and putative pockets</t>
  </si>
  <si>
    <t>ito_possum:_2012</t>
  </si>
  <si>
    <t>Ito, Jun-Ichi; Tabei, Yasuo; Shimizu, Kana; Tsuda, Koji &amp; Tomii, Kentaro</t>
  </si>
  <si>
    <t>D541--D548</t>
  </si>
  <si>
    <t>Identification of Similar Binding Sites to Detect Distant Polypharmacology</t>
  </si>
  <si>
    <t>jalencas_identification_2013</t>
  </si>
  <si>
    <t>Jalencas, Xavier &amp; Mestres, Jordi</t>
  </si>
  <si>
    <t>Molecular Informatics</t>
  </si>
  <si>
    <t>976--990</t>
  </si>
  <si>
    <t>Expression, purification and molecular modeling of the NIa protease of Cardamom mosaic virus</t>
  </si>
  <si>
    <t>jebasingh_expression_2013</t>
  </si>
  <si>
    <t>Jebasingh, T.; Pandaranayaka, Eswari P. J.; Mahalakshmi, A.; Yadunandam, A. Kasin; Krishnaswamy, S. &amp; Usha, R.</t>
  </si>
  <si>
    <t>602--611</t>
  </si>
  <si>
    <t>An Amino Acid Packing Code for alpha-Helical Structure and Protein Design</t>
  </si>
  <si>
    <t>joo_amino_2012</t>
  </si>
  <si>
    <t>Joo, Hyun; Chavan, Archana G.; Phan, Jamie; Day, Ryan &amp; Tsai, Jerry</t>
  </si>
  <si>
    <t>234--254</t>
  </si>
  <si>
    <t>KB-Rank: efficient protein structure and functional annotation identification via text query</t>
  </si>
  <si>
    <t>julfayev_kb-rank:_2012</t>
  </si>
  <si>
    <t>Julfayev, Elchin S; McLaughlin, Ryan J; Tao, Yi-Ping &amp; McLaughlin, William A</t>
  </si>
  <si>
    <t>101--110</t>
  </si>
  <si>
    <t>PSimScan: Algorithm and Utility for Fast Protein Similarity Search</t>
  </si>
  <si>
    <t>kaznadzey_psimscan:_2013</t>
  </si>
  <si>
    <t>Kaznadzey, Anna; Alexandrova, Natalia; Novichkov, Vladimir &amp; Kaznadzey, Denis</t>
  </si>
  <si>
    <t>2-Nitrobenzoate 2-Nitroreductase (NbaA) Switches Its Substrate Specificity from 2-Nitrobenzoic Acid to 2,4-Dinitrobenzoic Acid under Oxidizing Conditions</t>
  </si>
  <si>
    <t>kim_2-nitrobenzoate_2013</t>
  </si>
  <si>
    <t>Kim, Yong-Hak; Song, Woo-Seok; Go, Hayoung; Cha, Chang-Jun; Lee, Cheolju; Yu, Myeong-Hee; Lau, Peter C. K. &amp; Lee, Kangseok</t>
  </si>
  <si>
    <t>180--192</t>
  </si>
  <si>
    <t>BetaSuperposer: superposition of protein surfaces using beta-shapes</t>
  </si>
  <si>
    <t>kim_betasuperposer:_2012</t>
  </si>
  <si>
    <t>Kim, Jae-Kwan &amp; Kim, Deok-Soo</t>
  </si>
  <si>
    <t>684--700</t>
  </si>
  <si>
    <t>NPIDB: nucleic acid-protein interaction database</t>
  </si>
  <si>
    <t>kirsanov_npidb:_2013</t>
  </si>
  <si>
    <t>Kirsanov, Dmitry D.; Zanegina, Olga N.; Aksianov, Evgeniy A.; Spirin, Sergei A.; Karyagina, Anna S. &amp; Alexeevski, Andrei V.</t>
  </si>
  <si>
    <t>D517--D523</t>
  </si>
  <si>
    <t>Implicit Solvation Parameters Derived from Explicit Water Forces in Large-Scale Molecular Dynamics Simulations</t>
  </si>
  <si>
    <t>kleinjung_implicit_2012</t>
  </si>
  <si>
    <t>Kleinjung, Jens; Scott, Walter R. P.; Allison, Jane R.; van Gunsteren, Wilfred F. &amp; Fraternali, Franca</t>
  </si>
  <si>
    <t>2391--2403</t>
  </si>
  <si>
    <t>A multi-faceted analysis of RutD reveals a novel family of alpha/beta hydrolases</t>
  </si>
  <si>
    <t>knapik_multi-faceted_2012</t>
  </si>
  <si>
    <t>Knapik, Aleksandra A.; Petkowski, Janusz J.; Otwinowski, Zbyszek; Cymborowski, Marcin T.; Cooper, David R.; Majorek, Karolina A.; Chruszcz, Maksymilian; Krajewska, Wanda M. &amp; Minor, Wladek</t>
  </si>
  <si>
    <t>2359--2368</t>
  </si>
  <si>
    <t>On the Universe of Protein Folds</t>
  </si>
  <si>
    <t>kolodny_universe_2013</t>
  </si>
  <si>
    <t>Kolodny, Rachel; Pereyaslavets, Leonid; Samson, Abraham O. &amp; Levitt, Michael</t>
  </si>
  <si>
    <t>Annual review of biophysics</t>
  </si>
  <si>
    <t>559â€“582</t>
  </si>
  <si>
    <t>Structure-Based Function Prediction of Uncharacterized Protein Using Binding Sites Comparison</t>
  </si>
  <si>
    <t>konc_structure-based_2013</t>
  </si>
  <si>
    <t>Konc, Janez; Hodoscek, Milan; Ogrizek, Mitja; Konc, Joanna Trykowska &amp; Janezic, Dusanka</t>
  </si>
  <si>
    <t>e1003341</t>
  </si>
  <si>
    <t>HELANAL-Plus: a web server for analysis of helix geometry in protein structures</t>
  </si>
  <si>
    <t>kumar_helanal-plus:_2012</t>
  </si>
  <si>
    <t>Kumar, Prasun &amp; Bansal, Manju</t>
  </si>
  <si>
    <t>773--783</t>
  </si>
  <si>
    <t>Computer-aided antibody design</t>
  </si>
  <si>
    <t>kuroda_computer-aided_2012</t>
  </si>
  <si>
    <t>Kuroda, Daisuke; Shirai, Hiroki; Jacobson, Matthew P. &amp; Nakamura, Haruki</t>
  </si>
  <si>
    <t>507â€“522</t>
  </si>
  <si>
    <t>Bioinformatics and variability in drug response: a protein structural perspective</t>
  </si>
  <si>
    <t>lahti_bioinformatics_2012</t>
  </si>
  <si>
    <t>Lahti, Jennifer L.; Tang, Grace W.; Capriotti, Emidio; Liu, Tianyun &amp; Altman, Russ B.</t>
  </si>
  <si>
    <t>Journal of The Royal Society Interface</t>
  </si>
  <si>
    <t>1409â€“1437</t>
  </si>
  <si>
    <t>Cysteine-Rich Mini-Proteins in Human Biology</t>
  </si>
  <si>
    <t>lavergne_cysteine-rich_2012</t>
  </si>
  <si>
    <t>Lavergne, Vincent; Taft, Ryan J. &amp; Alewood, Paul F.</t>
  </si>
  <si>
    <t>Current Topics in Medicinal Chemistry</t>
  </si>
  <si>
    <t>1514--1533</t>
  </si>
  <si>
    <t>Structural Characterization of HP1264 Reveals a Novel Fold for the Flavin Mononucleotide Binding Protein</t>
  </si>
  <si>
    <t>lee_structural_2013</t>
  </si>
  <si>
    <t>Lee, Ki-Young; Kim, Ji-Hun; Lee, Kyu-Yeon; Lee, Jiyun; Lee, Ingyun; Bae, Ye-Ji &amp; Lee, Bong-Jin</t>
  </si>
  <si>
    <t>1583--1593</t>
  </si>
  <si>
    <t>CLCAs - A Family of Metalloproteases of Intriguing Phylogenetic Distribution and with Cases of Substituted Catalytic Sites</t>
  </si>
  <si>
    <t>lenart_clcas_2013</t>
  </si>
  <si>
    <t>Lenart, Anna; Dudkiewicz, Malgorzata; Grynberg, Marcin &amp; Pawlowski, Krzysztof</t>
  </si>
  <si>
    <t>e62272</t>
  </si>
  <si>
    <t>Genome3D: a UK collaborative project to annotate genomic sequences with predicted 3D structures based on SCOP and CATH domains</t>
  </si>
  <si>
    <t>lewis_genome3d:_2013</t>
  </si>
  <si>
    <t>Lewis, Tony E.; Sillitoe, Ian; Andreeva, Antonina; Blundell, Tom L.; Buchan, Daniel WA; Chothia, Cyrus; Cuff, Alison; Dana, Jose M.; Filippis, Ioannis &amp; Gough, Julian</t>
  </si>
  <si>
    <t>Nucleic acids research</t>
  </si>
  <si>
    <t>D499â€“D507</t>
  </si>
  <si>
    <t>A Dynamic Data-Driven Framework for Biological Data Using 2D Barcodes</t>
  </si>
  <si>
    <t>li_dynamic_2012</t>
  </si>
  <si>
    <t>Li, Hui &amp; Liu, Chunmei</t>
  </si>
  <si>
    <t>Computational and Mathematical Methods in Medicine</t>
  </si>
  <si>
    <t>The prediction of protein structural class using averaged chemical shifts</t>
  </si>
  <si>
    <t>lin_prediction_2012</t>
  </si>
  <si>
    <t>Lin, Hao; Ding, Chen; Song, Qiang; Yang, Ping; Ding, Hui; Deng, Ke-Jun &amp; Chen, Wei</t>
  </si>
  <si>
    <t>643--649</t>
  </si>
  <si>
    <t>Structure and mechanisms of Escherichia coli aspartate transcarbamoylase</t>
  </si>
  <si>
    <t>lipscomb_structure_2012</t>
  </si>
  <si>
    <t>Lipscomb, William N &amp; Kantrowitz, Evan R</t>
  </si>
  <si>
    <t>Acc. Chem. Res.</t>
  </si>
  <si>
    <t>444--453</t>
  </si>
  <si>
    <t>Genome-wide structural modelling of TCR-pMHC interactions</t>
  </si>
  <si>
    <t>liu_genome-wide_2013</t>
  </si>
  <si>
    <t>Liu, I.-Hsin; Lo, Yu-Shu &amp; Yang, Jinn-Moon</t>
  </si>
  <si>
    <t>S5</t>
  </si>
  <si>
    <t>Protein Remote Homology Detection by Combining Chou's Pseudo Amino Acid Composition and Profile-Based Protein Representation</t>
  </si>
  <si>
    <t>liu_protein_2013</t>
  </si>
  <si>
    <t>Liu, Bin; Wang, Xiaolong; Zou, Quan; Dong, Qiwen &amp; Chen, Qingcai</t>
  </si>
  <si>
    <t>775--782</t>
  </si>
  <si>
    <t>Using Amino Acid Physicochemical Distance Transformation for Fast Protein Remote Homology Detection</t>
  </si>
  <si>
    <t>liu_using_2012</t>
  </si>
  <si>
    <t>Liu, Bin; Wang, Xiaolong; Chen, Qingcai; Dong, Qiwen &amp; Lan, Xun</t>
  </si>
  <si>
    <t>OPM database and PPM web server: resources for positioning of proteins in membranes</t>
  </si>
  <si>
    <t>lomize_opm_2012</t>
  </si>
  <si>
    <t>Lomize, Mikhail A.; Pogozheva, Irina D.; Joo, Hyeon; Mosberg, Henry I. &amp; Lomize, Andrei L.</t>
  </si>
  <si>
    <t>D370--D376</t>
  </si>
  <si>
    <t>Concomitant prediction of function and fold at the domain level with GO-based profiles</t>
  </si>
  <si>
    <t>lopez_concomitant_2013</t>
  </si>
  <si>
    <t>Lopez, Daniel &amp; Pazos, Florencio</t>
  </si>
  <si>
    <t>KD4v: comprehensible knowledge discovery system for missense variant</t>
  </si>
  <si>
    <t>luu_kd4v:_2012</t>
  </si>
  <si>
    <t>Luu, Tien-Dao; Rusu, Alin; Walter, Vincent; Linard, Benjamin; Poidevin, Laetitia; Ripp, Raymond; Moulinier, Luc; Muller, Jean; Raffelsberger, Wolfgang; Wicker, Nicolas; Lecompte, Odile; Thompson, Julie D.; Poch, Olivier &amp; Nguyen, Hoan</t>
  </si>
  <si>
    <t>W71--W75</t>
  </si>
  <si>
    <t>MSV3d: database of human MisSense variants mapped to 3D protein structure</t>
  </si>
  <si>
    <t>luu_msv3d:_2012</t>
  </si>
  <si>
    <t>Luu, Tien-Dao; Rusu, Alin-Mihai; Walter, Vincent; Ripp, Raymond; Moulinier, Luc; Muller, Jean; Toursel, Thierry; Thompson, Julie D.; Poch, Olivier &amp; Nguyen, Hoan</t>
  </si>
  <si>
    <t>bas018</t>
  </si>
  <si>
    <t>AUTOMATIC PHYLOGENETIC CLASSIFICATION OF BACTERIAL BETA-LACTAMASE SEQUENCES INCLUDING STRUCTURAL AND ANTIBIOTIC SUBSTRATE PREFERENCE INFORMATION</t>
  </si>
  <si>
    <t>ma_automatic_2013</t>
  </si>
  <si>
    <t>Ma, Jianmin; Eisenhaber, Frank &amp; Maurer-Stroh, Sebastian</t>
  </si>
  <si>
    <t>ECOH: An Enzyme Commission number predictor using mutual information and a support vector machine</t>
  </si>
  <si>
    <t>matsuta_ecoh:_2013</t>
  </si>
  <si>
    <t>Matsuta, Yoshihiko; Ito, Masahiro &amp; Tohsato, Yukako</t>
  </si>
  <si>
    <t>365--372</t>
  </si>
  <si>
    <t>Meta-Analysis of General Bacterial Subclades in Whole-Genome Phylogenies Using Tree Topology Profiling</t>
  </si>
  <si>
    <t>meinel_meta-analysis_2012</t>
  </si>
  <si>
    <t>Meinel, Thomas &amp; Krause, Antje</t>
  </si>
  <si>
    <t>Evolutionary Bioinformatics</t>
  </si>
  <si>
    <t>489--525</t>
  </si>
  <si>
    <t>Modeling Proteins Using a Super-Secondary Structure Library and NMR Chemical Shift Information</t>
  </si>
  <si>
    <t>menon_modeling_2013</t>
  </si>
  <si>
    <t>Menon, Vilas; Vallat, Brinda K.; Dybas, Joseph M. &amp; Fiser, Andras</t>
  </si>
  <si>
    <t>891--899</t>
  </si>
  <si>
    <t>Comparing proteins by their internal dynamics: Exploring structureâ€“function relationships beyond static structural alignments</t>
  </si>
  <si>
    <t>micheletti_comparing_2013</t>
  </si>
  <si>
    <t>Micheletti, Cristian</t>
  </si>
  <si>
    <t>1--26</t>
  </si>
  <si>
    <t>Solution NMR structure of the helicase associated domain BVU\_0683(627-691) from Bacteroides vulgatus provides first structural coverage for protein domain family PF03457 and indicates domain binding to DNA</t>
  </si>
  <si>
    <t>mills_solution_2013</t>
  </si>
  <si>
    <t>Mills, Jeffrey L.; Acton, Thomas B.; Xiao, Rong; Everett, John K.; Montelione, Gaetano T. &amp; Szyperski, Thomas</t>
  </si>
  <si>
    <t>19--24</t>
  </si>
  <si>
    <t>Biological and Chemical Databases for Research into the Composition of Animal Source Foods</t>
  </si>
  <si>
    <t>minkiewicz_biological_2013</t>
  </si>
  <si>
    <t>Minkiewicz, Piotr; Micinski, Jan; Darewicz, Malgorzata &amp; Bucholska, Justyna</t>
  </si>
  <si>
    <t>Food Reviews International</t>
  </si>
  <si>
    <t>321--351</t>
  </si>
  <si>
    <t>The challenge of increasing Pfam coverage of the human proteome</t>
  </si>
  <si>
    <t>mistry_challenge_2013</t>
  </si>
  <si>
    <t>Mistry, Jaina; Coggill, Penny; Eberhardt, Ruth Y.; Deiana, Antonio; Giansanti, Andrea; Finn, Robert D.; Bateman, Alex &amp; Punta, Marco</t>
  </si>
  <si>
    <t>mistry_estimated_2013</t>
  </si>
  <si>
    <t>Mistry, Jaina; Kloppmann, Edda; Rost, Burkhard &amp; Punta, Marco</t>
  </si>
  <si>
    <t>2186--2193</t>
  </si>
  <si>
    <t>Protein folding: is it simply surface to volume minimization?</t>
  </si>
  <si>
    <t>mittal_protein_2013</t>
  </si>
  <si>
    <t>953--955</t>
  </si>
  <si>
    <t>Chemical composition is maintained in poorly conserved intrinsically disordered regions and suggests a means for their classification</t>
  </si>
  <si>
    <t>moesa_chemical_2012</t>
  </si>
  <si>
    <t>Moesa, Harry Amri; Wakabayashi, Shunichi; Nakai, Kenta &amp; Patil, Ashwini</t>
  </si>
  <si>
    <t>3262--3273</t>
  </si>
  <si>
    <t>High-quality protein backbone reconstruction from alpha carbons using gaussian mixture models</t>
  </si>
  <si>
    <t>moore_high-quality_2013</t>
  </si>
  <si>
    <t>Moore, Benjamin L.; Kelley, Lawrence A.; Barber, James; Murray, James W. &amp; MacDonald, James T.</t>
  </si>
  <si>
    <t>1881--1889</t>
  </si>
  <si>
    <t>Structural Modelling Pipelines in Next Generation Sequencing Projects</t>
  </si>
  <si>
    <t>mullins_structural_2012</t>
  </si>
  <si>
    <t>Mullins, Jonathan G. L.</t>
  </si>
  <si>
    <t>117--167</t>
  </si>
  <si>
    <t>Human Prostatic Acid Phosphatase: Structure, Function and Regulation</t>
  </si>
  <si>
    <t>muniyan_human_2013</t>
  </si>
  <si>
    <t>Muniyan, Sakthivel; Chaturvedi, Nagendra K.; Dwyer, Jennifer G.; LaGrange, Chad A.; Chaney, William G. &amp; Lin, Ming-Fong</t>
  </si>
  <si>
    <t>10438â€“10464</t>
  </si>
  <si>
    <t>Rampant Exchange of the Structure and Function of Extramembrane Domains between Membrane and Water Soluble Proteins</t>
  </si>
  <si>
    <t>nam_rampant_2013</t>
  </si>
  <si>
    <t>Nam, Hyun-Jun; Han, Seong Kyu; Bowie, James U. &amp; Kim, Sanguk</t>
  </si>
  <si>
    <t>e1002997</t>
  </si>
  <si>
    <t>Comparative Analysis of Proteomes and Functionomes Provides Insights into Origins of Cellular Diversification</t>
  </si>
  <si>
    <t>nasir_comparative_2013</t>
  </si>
  <si>
    <t>Nasir, Arshan &amp; Caetano-Anolles, Gustavo</t>
  </si>
  <si>
    <t>Archaea-an International Microbiological Journal</t>
  </si>
  <si>
    <t>Camps 2.0: Exploring the sequence and structure space of prokaryotic, eukaryotic, and viral membrane proteins</t>
  </si>
  <si>
    <t>neumann_camps_2012</t>
  </si>
  <si>
    <t>Neumann, Sindy; Hartmann, Holger; Martin-Galiano, Antonio J.; Fuchs, Angelika &amp; Frishman, Dmitrij</t>
  </si>
  <si>
    <t>839--857</t>
  </si>
  <si>
    <t>Classification of alpha-Helical Membrane Proteins Using Predicted Helix Architectures</t>
  </si>
  <si>
    <t>neumann_classification_2013</t>
  </si>
  <si>
    <t>Neumann, Sindy; Fuchs, Angelika; Hummel, Barbara &amp; Frishman, Dmitrij</t>
  </si>
  <si>
    <t>e77491</t>
  </si>
  <si>
    <t>New families of carboxyl peptidases: serine-carboxyl peptidases and glutamic peptidases</t>
  </si>
  <si>
    <t>oda_new_2012</t>
  </si>
  <si>
    <t>Oda, Kohei</t>
  </si>
  <si>
    <t>Journal of biochemistry</t>
  </si>
  <si>
    <t>13â€“25</t>
  </si>
  <si>
    <t>Promiscuous domains: facilitating stability of the yeast protein-protein interaction network</t>
  </si>
  <si>
    <t>pang_promiscuous_2012</t>
  </si>
  <si>
    <t>Pang, Erli; Tan, Tao &amp; Lin, Kui</t>
  </si>
  <si>
    <t>766--771</t>
  </si>
  <si>
    <t>Distance dependency and minimum amino acid alphabets for decoy scoring potentials</t>
  </si>
  <si>
    <t>pape_distance_2013</t>
  </si>
  <si>
    <t>Pape, Susanne; Hoffgaard, Franziska; Duer, Mirjam &amp; Hamacher, Kay</t>
  </si>
  <si>
    <t>10--20</t>
  </si>
  <si>
    <t>Elementary Flux Modes Analysis of Functional Domain Networks Allows a Better Metabolic Pathway Interpretation</t>
  </si>
  <si>
    <t>peres_elementary_2013</t>
  </si>
  <si>
    <t>Peres, Sabine; Felicori, Liza &amp; Molina, Franck</t>
  </si>
  <si>
    <t>UNSP e76143</t>
  </si>
  <si>
    <t>Exploring the diversity of SPRY/B30.2-mediated interactions</t>
  </si>
  <si>
    <t>perfetto_exploring_2013</t>
  </si>
  <si>
    <t>Perfetto, Livia; Gherardini, Pier Federico; Davey, Norman E.; Diella, Francesca; Helmer-Citterich, Manuela &amp; Cesareni, Gianni</t>
  </si>
  <si>
    <t>Trends in Biochemical Sciences</t>
  </si>
  <si>
    <t>38--46</t>
  </si>
  <si>
    <t>Dissimilar sweet proteins from plants: Oddities or normal components?</t>
  </si>
  <si>
    <t>picone_dissimilar_2012</t>
  </si>
  <si>
    <t>Picone, Delia &amp; Temussi, Piero Andrea</t>
  </si>
  <si>
    <t>Extending Signaling Pathways with Protein-Interaction Networks. Application to Apoptosis</t>
  </si>
  <si>
    <t>planas-iglesias_extending_2012</t>
  </si>
  <si>
    <t>Planas-Iglesias, Joan; Guney, Emre; Garcia-Garcia, Javier; Robertson, Kevin A.; Raza, Sobia; Freeman, Tom C.; Ghazal, Peter &amp; Oliva, Baldo</t>
  </si>
  <si>
    <t>Omics-a Journal of Integrative Biology</t>
  </si>
  <si>
    <t>245--256</t>
  </si>
  <si>
    <t>Understanding Protein-Protein Interactions Using Local Structural Features</t>
  </si>
  <si>
    <t>planas-iglesias_understanding_2013</t>
  </si>
  <si>
    <t>Planas-Iglesias, Joan; Bonet, Jaume; Garcia-Garcia, Javier; Marin-Lopez, Manuel A.; Feliu, Elisenda &amp; Oliva, Baldo</t>
  </si>
  <si>
    <t>1210--1224</t>
  </si>
  <si>
    <t>Cephalosporin C acylase: dream and (/or) reality</t>
  </si>
  <si>
    <t>pollegioni_cephalosporin_2013</t>
  </si>
  <si>
    <t>Pollegioni, Loredano; Rosini, Elena &amp; Molla, Gianluca</t>
  </si>
  <si>
    <t>1â€“15</t>
  </si>
  <si>
    <t>Membrane Topology and Predicted RNA-Binding Function of the 'Early Responsive to Dehydration (ERD4)' Plant Protein</t>
  </si>
  <si>
    <t>rai_membrane_2012</t>
  </si>
  <si>
    <t>Rai, Archana; Suprasanna, Penna; D'Souza, Stanislaus F. &amp; Kumar, Vinay</t>
  </si>
  <si>
    <t>e32658</t>
  </si>
  <si>
    <t>Functional inference by ProtoNet family tree: the uncharacterized proteome of Daphnia pulex</t>
  </si>
  <si>
    <t>rappoport_functional_2013</t>
  </si>
  <si>
    <t>Rappoport, Nadav &amp; Linial, Michal</t>
  </si>
  <si>
    <t>ProtoNet 6.0: organizing 10 million protein sequences in a compact hierarchical family tree</t>
  </si>
  <si>
    <t>rappoport_protonet_2012</t>
  </si>
  <si>
    <t>Rappoport, Nadav; Karsenty, Solange; Stern, Amos; Linial, Nathan &amp; Linial, Michal</t>
  </si>
  <si>
    <t>D313--D320</t>
  </si>
  <si>
    <t>HHblits: lightning-fast iterative protein sequence searching by HMM-HMM alignment</t>
  </si>
  <si>
    <t>remmert_hhblits:_2012</t>
  </si>
  <si>
    <t>Remmert, Michael; Biegert, Andreas; Hauser, Andreas &amp; Soeding, Johannes</t>
  </si>
  <si>
    <t>173--175</t>
  </si>
  <si>
    <t>riadi_tnppred:_2012</t>
  </si>
  <si>
    <t>Riadi, Gonzalo; Medina-Moenne, Cristobal &amp; Holmes, David S.</t>
  </si>
  <si>
    <t>Comparative and Functional Genomics</t>
  </si>
  <si>
    <t>Surface-imprinted polymers in microfluidic devices</t>
  </si>
  <si>
    <t>romana_surface-imprinted_2012</t>
  </si>
  <si>
    <t>Romana, Schirhagl; KangNing, Ren &amp; Zare Richard, N.</t>
  </si>
  <si>
    <t>Science China-Chemistry</t>
  </si>
  <si>
    <t>469--483</t>
  </si>
  <si>
    <t>Characterization of Danio rerio Mn2+-Dependent ADP-Ribose/CDP-Alcohol Diphosphatase, the Structural Prototype of the ADPRibase-Mn-Like Protein Family</t>
  </si>
  <si>
    <t>rui_rodrigues_characterization_2012</t>
  </si>
  <si>
    <t>Rui Rodrigues, Joaquim; Fernandez, Ascension; Canales, Jose; Cabezas, Alicia; Meireles Ribeiro, Joao; Jesus Costas, Maria &amp; Carlos Cameselle, Jose</t>
  </si>
  <si>
    <t>e42249</t>
  </si>
  <si>
    <t>Raman spectroscopy of proteins: a review</t>
  </si>
  <si>
    <t>rygula_raman_2013</t>
  </si>
  <si>
    <t>Rygula, A.; Majzner, K.; Marzec, K. M.; Kaczor, A.; Pilarczyk, M. &amp; Baranska, M.</t>
  </si>
  <si>
    <t>Journal of Raman Spectroscopy</t>
  </si>
  <si>
    <t>Prediction of protein domain boundaries from inverse covariances</t>
  </si>
  <si>
    <t>sadowski_prediction_2013</t>
  </si>
  <si>
    <t>Sadowski, Michael I.</t>
  </si>
  <si>
    <t>253--260</t>
  </si>
  <si>
    <t>Automatic classification of protein structures relying on similarities between alignments</t>
  </si>
  <si>
    <t>santini_automatic_2012</t>
  </si>
  <si>
    <t>Santini, Guillaume; Soldano, Henry &amp; Pothier, Joel</t>
  </si>
  <si>
    <t>Effective Moment Feature Vectors for Protein Domain Structures</t>
  </si>
  <si>
    <t>shi_effective_2013</t>
  </si>
  <si>
    <t>Shi, Jian-Yu; Yiu, Siu-Ming; Zhang, Yan-Ning &amp; Chin, Francis Yuk-Lun</t>
  </si>
  <si>
    <t>e83788</t>
  </si>
  <si>
    <t>Analyses of the general rule on residue pair frequencies in local amino acid sequences of soluble, ordered proteins</t>
  </si>
  <si>
    <t>shirota_analyses_2013</t>
  </si>
  <si>
    <t>Shirota, Matsuyuki &amp; Kinoshita, Kengo</t>
  </si>
  <si>
    <t>725--733</t>
  </si>
  <si>
    <t>New functional families (FunFams) in CATH to improve the mapping of conserved functional sites to 3D structures</t>
  </si>
  <si>
    <t>sillitoe_new_2013</t>
  </si>
  <si>
    <t>Sillitoe, Ian; Cuff, Alison L; Dessailly, Benoit H; Dawson, Natalie L; Furnham, Nicholas; Lee, David; Lees, Jonathan G; Lewis, Tony E; Studer, Romain A; Rentzsch, Robert; Yeats, Corin; Thornton, Janet M &amp; Orengo, Christine A</t>
  </si>
  <si>
    <t>Nucleic Acids Res.</t>
  </si>
  <si>
    <t>D490--498</t>
  </si>
  <si>
    <t>Computational Protein Design: The Proteus Software and Selected Applications</t>
  </si>
  <si>
    <t>simonson_computational_2013</t>
  </si>
  <si>
    <t>Simonson, Thomas; Gaillard, Thomas; Mignon, David; Busch, Marcel Schmidt Am; Lopes, Anne; Amara, Najette; Polydorides, Savvas; Sedano, Audrey; Druart, Karen &amp; Archontis, Georgios</t>
  </si>
  <si>
    <t>2472--2484</t>
  </si>
  <si>
    <t>ccPDB: compilation and creation of data sets from Protein Data Bank</t>
  </si>
  <si>
    <t>singh_ccpdb:_2012</t>
  </si>
  <si>
    <t>Singh, Harinder; Chauhan, Jagat Singh; Gromiha, M. Michael &amp; Raghava, Gajendra P. S.</t>
  </si>
  <si>
    <t>D486--D489</t>
  </si>
  <si>
    <t>Towards human-computer synergetic analysis of large-scale biological data</t>
  </si>
  <si>
    <t>singh_towards_2013</t>
  </si>
  <si>
    <t>Singh, Rahul; Yang, Hui; Dalziel, Ben; Asarnow, Daniel; Murad, William; Foote, David; Gormley, Matthew; Stillman, Jonathan &amp; Fisher, Susan</t>
  </si>
  <si>
    <t>S10</t>
  </si>
  <si>
    <t>Conformational flexibility of the leucine binding protein examined by protein domain coarse-grained molecular dynamics</t>
  </si>
  <si>
    <t>siuda_conformational_2013</t>
  </si>
  <si>
    <t>Siuda, Iwona &amp; Thogersen, Lea</t>
  </si>
  <si>
    <t>4931--4945</t>
  </si>
  <si>
    <t>Further Evidence for the Likely Completeness of the Library of Solved Single Domain Protein Structures</t>
  </si>
  <si>
    <t>skolnick_further_2012</t>
  </si>
  <si>
    <t>Skolnick, Jeffrey; Zhou, Hongyi &amp; Brylinski, Michal</t>
  </si>
  <si>
    <t>6654--6664</t>
  </si>
  <si>
    <t>Web Tools for Predicting Metal Binding Sites in Proteins</t>
  </si>
  <si>
    <t>sobolev_web_2013</t>
  </si>
  <si>
    <t>Sobolev, Vladimir &amp; Edelman, Marvin</t>
  </si>
  <si>
    <t>Israel Journal of Chemistry</t>
  </si>
  <si>
    <t>166â€“172</t>
  </si>
  <si>
    <t>Conservation of the three-dimensional structure in non-homologous or unrelated proteins</t>
  </si>
  <si>
    <t>sousounis_conservation_2012</t>
  </si>
  <si>
    <t>Sousounis, Konstantinos; Haney, Carl E.; Cao, Jin; Sunchu, Bharath &amp; Tsonis, Panagiotis A.</t>
  </si>
  <si>
    <t>Human genomics</t>
  </si>
  <si>
    <t>Residue mutations and their impact on protein structure and function: detecting beneficial and pathogenic changes</t>
  </si>
  <si>
    <t>studer_residue_2013</t>
  </si>
  <si>
    <t>Studer, Romain A.; Dessailly, Benoit H. &amp; Orengo, Christine A.</t>
  </si>
  <si>
    <t>Biochemical Journal</t>
  </si>
  <si>
    <t>581--594</t>
  </si>
  <si>
    <t>The Effect of Edge Definition of Complex Networks on Protein Structure Identification</t>
  </si>
  <si>
    <t>sun_effect_2013</t>
  </si>
  <si>
    <t>Sun, Jing; Jing, Runyu; Wu, Di; Zhu, Tuanfei; Li, Menglong &amp; Li, Yizhou</t>
  </si>
  <si>
    <t>PPM-Dom: A novel method for domain position prediction</t>
  </si>
  <si>
    <t>sun_ppm-dom:_2013</t>
  </si>
  <si>
    <t>Sun, Jing; Jing, Runyu; Wang, Yuelong; Zhu, Tuanfei; Li, Menglong &amp; Li, Yizhou</t>
  </si>
  <si>
    <t>Computational Biology and Chemistry</t>
  </si>
  <si>
    <t>8--15</t>
  </si>
  <si>
    <t>Three structural representatives of the PF06855 protein domain family from Staphyloccocus aureus and Bacillus subtilis have SAM domain-like folds and different functions</t>
  </si>
  <si>
    <t>swapna_three_2012</t>
  </si>
  <si>
    <t>Swapna, G. V. T.; Rossi, Paolo; Montelione, Alexander F.; Benach, Jordi; Yu, Bomina; Abashidze, Mariam; Seetharaman, Jayaraman; Xiao, Rong; Acton, Thomas B. &amp; Tong, Liang</t>
  </si>
  <si>
    <t>163â€“170</t>
  </si>
  <si>
    <t>H-InvDB in 2013: an omics study platform for human functional gene and transcript discovery</t>
  </si>
  <si>
    <t>takeda_h-invdb_2013</t>
  </si>
  <si>
    <t>Takeda, Jun-ichi; Yamasaki, Chisato; Murakami, Katsuhiko; Nagai, Yoko; Sera, Miho; Hara, Yuichiro; Obi, Nobuo; Habara, Takuya; Gojobori, Takashi &amp; Imanishi, Tadashi</t>
  </si>
  <si>
    <t>D915--D919</t>
  </si>
  <si>
    <t>LB3D: A Protein Three-Dimensional Substructure Search Program Based on the Lower Bound of a Root Mean Square Deviation Value</t>
  </si>
  <si>
    <t>terashi_lb3d:_2012</t>
  </si>
  <si>
    <t>Terashi, Genki; Shibuya, Tetsuo &amp; Takeda-Shitaka, Mayuko</t>
  </si>
  <si>
    <t>493--503</t>
  </si>
  <si>
    <t>Efficient Parameter Estimation of Generalizable Coarse-Grained Protein Force Fields Using Contrastive Divergence: A Maximum Likelihood Approach</t>
  </si>
  <si>
    <t>varnai_efficient_2013</t>
  </si>
  <si>
    <t>Varnai, Csilla; Burkoff, Nikolas S. &amp; Wild, David L.</t>
  </si>
  <si>
    <t>5718--5733</t>
  </si>
  <si>
    <t>PDBe: Protein Data Bank in Europe</t>
  </si>
  <si>
    <t>velankar_pdbe:_2012</t>
  </si>
  <si>
    <t>Velankar, S.; Alhroub, Y.; Best, C.; Caboche, S.; Conroy, M. J.; Dana, J. M.; Fernandez Montecelo, M. A.; van Ginkel, G.; Golovin, A.; Gore, S. P.; Gutmanas, A.; Haslam, P.; Hendrickx, P. M. S.; Heuson, E.; Hirshberg, M.; John, M.; Lagerstedt, I.; Mir, S.; Newman, L. E.; Oldfield, T. J.; Patwardhan, A.; Rinaldi, L.; Sahni, G.; Sanz-Garcia, E.; Sen, S.; Slowley, R.; Suarez-Uruena, A.; Swaminathan, G. J.; Symmons, M. F.; Vranken, W. F.; Wainwright, M. &amp; Kleywegt, G. J.</t>
  </si>
  <si>
    <t>D445--D452</t>
  </si>
  <si>
    <t>SIFTS: Structure Integration with Function, Taxonomy and Sequences resource</t>
  </si>
  <si>
    <t>velankar_sifts:_2013</t>
  </si>
  <si>
    <t>Velankar, Sameer; Dana, Jose M.; Jacobsen, Julius; van Ginkel, Glen; Gane, Paul J.; Luo, Jie; Oldfield, Thomas J.; O'Donovan, Claire; Martin, Maria-Jesus &amp; Kleywegt, Gerard J.</t>
  </si>
  <si>
    <t>D483--D489</t>
  </si>
  <si>
    <t>A Method for WD40 Repeat Detection and Secondary Structure Prediction</t>
  </si>
  <si>
    <t>wang_method_2013</t>
  </si>
  <si>
    <t>Wang, Yang; Jiang, Fan; Zhuo, Zhu; Wu, Xian-Hui &amp; Wu, Yun-Dong</t>
  </si>
  <si>
    <t>Multiple graph regularized protein domain ranking</t>
  </si>
  <si>
    <t>wang_multiple_2012</t>
  </si>
  <si>
    <t>Wang, Jim Jing-Yan; Bensmail, Halima &amp; Gao, Xin</t>
  </si>
  <si>
    <t>A Topology Structure Based Outer Membrane Proteins Segment Alignment Method</t>
  </si>
  <si>
    <t>wang_topology_2013</t>
  </si>
  <si>
    <t>Wang, Han; Liu, Bo; Sun, Pingping &amp; Ma, Zhiqiang</t>
  </si>
  <si>
    <t>Mathematical Problems in Engineering</t>
  </si>
  <si>
    <t>Mechanisms of Protein Sequence Divergence and Incompatibility</t>
  </si>
  <si>
    <t>wellner_mechanisms_2013</t>
  </si>
  <si>
    <t>Wellner, Alon; Gurevich, Maria Raitses &amp; Tawfik, Dan S.</t>
  </si>
  <si>
    <t>Plos Genetics</t>
  </si>
  <si>
    <t>Structural modelling and dynamics of proteins for insights into drug interactions</t>
  </si>
  <si>
    <t>werner_structural_2012</t>
  </si>
  <si>
    <t>Werner, Tim; Morris, Michael B.; Dastmalchi, Siavoush &amp; Church, W. Bret</t>
  </si>
  <si>
    <t>Advanced drug delivery reviews</t>
  </si>
  <si>
    <t>323â€“343</t>
  </si>
  <si>
    <t>The use of evolutionary patterns in protein annotation</t>
  </si>
  <si>
    <t>wilkins_use_2012</t>
  </si>
  <si>
    <t>Wilkins, Angela D.; Bachman, Benjamin J.; Erdin, Serkan &amp; Lichtarge, Olivier</t>
  </si>
  <si>
    <t>316--325</t>
  </si>
  <si>
    <t>Protein interactions in 3D: From interface evolution to drug discovery</t>
  </si>
  <si>
    <t>winter_protein_2012</t>
  </si>
  <si>
    <t>Winter, Christof; Henschel, Andreas; Tuukkanen, Anne &amp; Schroeder, Michael</t>
  </si>
  <si>
    <t>347â€“358</t>
  </si>
  <si>
    <t>BCL::Score-Knowledge Based Energy Potentials for Ranking Protein Models Represented by Idealized Secondary Structure Elements</t>
  </si>
  <si>
    <t>woetzel_bcl::score-knowledge_2012</t>
  </si>
  <si>
    <t>Woetzel, Nils; Karakas, Mert; Staritzbichler, Rene; Mueller, Ralf; Weiner, Brian E. &amp; Meiler, Jens</t>
  </si>
  <si>
    <t>e49242</t>
  </si>
  <si>
    <t>NMR Structure of Lipoprotein YxeF from Bacillus subtilis Reveals a Calycin Fold and Distant Homology with the Lipocalin Blc from Escherichia coli</t>
  </si>
  <si>
    <t>wu_nmr_2012</t>
  </si>
  <si>
    <t>Wu, Yibing; Punta, Marco; Xiao, Rong; Acton, Thomas B.; Sathyamoorthy, Bharathwaj; Dey, Fabian; Fischer, Markus; Skerra, Arne; Rost, Burkhard; Montelione, Gaetano T. &amp; Szyperski, Thomas</t>
  </si>
  <si>
    <t>e37404</t>
  </si>
  <si>
    <t>The macrodomain family: Rethinking an ancient domain from evolutionary perspectives</t>
  </si>
  <si>
    <t>xiaolei_macrodomain_2013</t>
  </si>
  <si>
    <t>XiaoLei, Li; ZhiQiang, Wu &amp; WeiDong, Han</t>
  </si>
  <si>
    <t>Chinese Science Bulletin</t>
  </si>
  <si>
    <t>953--960</t>
  </si>
  <si>
    <t>Guardians of the actin monomer</t>
  </si>
  <si>
    <t>xue_guardians_2013</t>
  </si>
  <si>
    <t>Xue, Bo &amp; Robinson, Robert C.</t>
  </si>
  <si>
    <t>316--332</t>
  </si>
  <si>
    <t>Comparative Analysis of Barophily-Related Amino Acid Content in Protein Domains of Pyrococcus abyssi and Pyrococcus furiosus</t>
  </si>
  <si>
    <t>yafremava_comparative_2013</t>
  </si>
  <si>
    <t>Yafremava, Liudmila S.; Di Giulio, Massimo &amp; Caetano-Anolles, Gustavo</t>
  </si>
  <si>
    <t>UNSP 680436</t>
  </si>
  <si>
    <t>Specificity and affinity quantification of protein-protein interactions</t>
  </si>
  <si>
    <t>yan_specificity_2013</t>
  </si>
  <si>
    <t>Yan, Zhiqiang; Guo, Liyong; Hu, Liang &amp; Wang, Jin</t>
  </si>
  <si>
    <t>1127--1133</t>
  </si>
  <si>
    <t>A new size-independent score for pairwise protein structure alignment and its application to structure classification and nucleic-acid binding prediction</t>
  </si>
  <si>
    <t>yang_new_2012</t>
  </si>
  <si>
    <t>Yang, Yuedong; Zhan, Jian; Zhao, Huiying &amp; Zhou, Yaoqi</t>
  </si>
  <si>
    <t>2080--2088</t>
  </si>
  <si>
    <t>Effective inter-residue contact definitions for accurate protein fold recognition</t>
  </si>
  <si>
    <t>yuan_effective_2012</t>
  </si>
  <si>
    <t>Yuan, Chao; Chen, Hao &amp; Kihara, Daisuke</t>
  </si>
  <si>
    <t>Prescont: Predicting protein-protein interfaces utilizing four residue properties</t>
  </si>
  <si>
    <t>zellner_prescont:_2012</t>
  </si>
  <si>
    <t>Zellner, Hermann; Staudigel, Martin; Trenner, Thomas; Bittkowski, Meik; Wolowski, Vincent; Icking, Christian &amp; Merkl, Rainer</t>
  </si>
  <si>
    <t>154--168</t>
  </si>
  <si>
    <t>Bacterial GRAS domain proteins throw new light on gibberellic acid response mechanisms</t>
  </si>
  <si>
    <t>zhang_bacterial_2012</t>
  </si>
  <si>
    <t>Zhang, Dapeng; Iyer, Lakshminarayan M. &amp; Aravind, L.</t>
  </si>
  <si>
    <t>2407--2411</t>
  </si>
  <si>
    <t>Inferences from structural comparison: flexibility, secondary structure wobble and sequence alignment optimization</t>
  </si>
  <si>
    <t>zhang_inferences_2012</t>
  </si>
  <si>
    <t>Zhang, Gaihua &amp; Su, Zhen</t>
  </si>
  <si>
    <t>S12</t>
  </si>
  <si>
    <t>Retinoid-Binding Proteins: Similar Protein Architectures Bind Similar Ligands via Completely Different Ways</t>
  </si>
  <si>
    <t>zhang_retinoid-binding_2012</t>
  </si>
  <si>
    <t>Zhang, Yu-Ru; Zhao, Yu-Qi &amp; Huang, Jing-Fei</t>
  </si>
  <si>
    <t>e36772</t>
  </si>
  <si>
    <t>Prediction of RNA binding proteins comes of age from low resolution to high resolution</t>
  </si>
  <si>
    <t>zhao_prediction_2013</t>
  </si>
  <si>
    <t>Zhao, Huiying; Yang, Yuedong &amp; Zhou, Yaoqi</t>
  </si>
  <si>
    <t>PROGRESS IN COMPUTATIONAL STUDIES OF HOST-PATHOGEN INTERACTIONS</t>
  </si>
  <si>
    <t>zhou_progress_2013</t>
  </si>
  <si>
    <t>Zhou, Hufeng; Jin, Jingjing &amp; Wong, Limsoon</t>
  </si>
  <si>
    <t>This Deja Vu Feeling-Analysis of Multidomain Protein Evolution in Eukaryotic Genomes</t>
  </si>
  <si>
    <t>zmasek_this_2012</t>
  </si>
  <si>
    <t>Zmasek, Christian M. &amp; Godzik, Adam</t>
  </si>
  <si>
    <t>e1002701</t>
  </si>
  <si>
    <t>example exercise using SCOP data</t>
  </si>
  <si>
    <t>Rebelling for a Reason: Protein Structural Outliers</t>
  </si>
  <si>
    <t>class, fold, superfamily, family</t>
  </si>
  <si>
    <t>PDBefold</t>
  </si>
  <si>
    <t>study difference in superfamilies between releases</t>
  </si>
  <si>
    <t>all structures in same Fold</t>
  </si>
  <si>
    <t>research context reference</t>
  </si>
  <si>
    <t>collect data set from different SCOP families and superfamilies</t>
  </si>
  <si>
    <t>general study on protein structure/evolution</t>
  </si>
  <si>
    <t>search for similar structures</t>
  </si>
  <si>
    <t>search for structures within a particular SCOP fold</t>
  </si>
  <si>
    <t>How SCOP data are used 1</t>
  </si>
  <si>
    <t>How SCOP data are used 2</t>
  </si>
  <si>
    <t>superfamily, family, domain</t>
  </si>
  <si>
    <t>study if interfaces are conserved</t>
  </si>
  <si>
    <t>SCOP family</t>
  </si>
  <si>
    <t>look up classification of one protein or small set of proteins</t>
  </si>
  <si>
    <t>class, fold, superfamily, domain</t>
  </si>
  <si>
    <t>SCOP and fastSCOP</t>
  </si>
  <si>
    <t>class, fold, superfamily, family, domain</t>
  </si>
  <si>
    <t>derive database from SCOP</t>
  </si>
  <si>
    <t>novel fold</t>
  </si>
  <si>
    <t>novel family</t>
  </si>
  <si>
    <t>NOTE: classify this by hand</t>
  </si>
  <si>
    <t>PDBe</t>
  </si>
  <si>
    <t>Third-party tool used</t>
  </si>
  <si>
    <t>annotate each superfamily group with common functions collected from the literature</t>
  </si>
  <si>
    <t>use SCOP directly</t>
  </si>
  <si>
    <t>previously published method</t>
  </si>
  <si>
    <t>How SCOP data are used</t>
  </si>
  <si>
    <t>plot hydrophobicity vs. complexity of alpha helices in SCOP domains to compare TM alpha helices</t>
  </si>
  <si>
    <t>CMapPro was trained on SCOP data</t>
  </si>
  <si>
    <t>cite previous studies</t>
  </si>
  <si>
    <t>Metal binding properties and structure of a type III metallothionein from the metal hyperaccumulator plant Noccaea caerulescens</t>
  </si>
  <si>
    <t>background on protein structure classification</t>
  </si>
  <si>
    <t>yes</t>
  </si>
  <si>
    <t>Method/Database Name</t>
  </si>
  <si>
    <t>Application</t>
  </si>
  <si>
    <t>How SCOP is used</t>
  </si>
  <si>
    <t>database and server for homology detection</t>
  </si>
  <si>
    <t xml:space="preserve">SCOP superfamily data to train hidden Markov models </t>
  </si>
  <si>
    <t xml:space="preserve">3D-PSSM </t>
  </si>
  <si>
    <t>remote homology detection</t>
  </si>
  <si>
    <t>SCOP superfamily data for building profiles</t>
  </si>
  <si>
    <t>FUGUE</t>
  </si>
  <si>
    <t>Non-redundant subset from SCOP for benchmarking</t>
  </si>
  <si>
    <t>HHPred</t>
  </si>
  <si>
    <t>remote homology detection and structure prediction</t>
  </si>
  <si>
    <t>Include sequences from SCOP database in homology search</t>
  </si>
  <si>
    <t>Astral representative  subset and SCOP superfamily classification to benchmark method</t>
  </si>
  <si>
    <t>Pfam</t>
  </si>
  <si>
    <t>Use SCOP domain boundaries for Pfam domains, where available</t>
  </si>
  <si>
    <t>Dali Server (Holm, Bioinformatics, 2008)</t>
  </si>
  <si>
    <t>Protein structure database search</t>
  </si>
  <si>
    <t>Benchmark with curated representative set of 8 chains from first four SCOP classes.</t>
  </si>
  <si>
    <t>CATH</t>
  </si>
  <si>
    <t>Protein structure classification database</t>
  </si>
  <si>
    <t>SCOP domains to aid in editing domains</t>
  </si>
  <si>
    <t>MUSCLE</t>
  </si>
  <si>
    <t>multiple sequence alignment</t>
  </si>
  <si>
    <t>Astral  representative subset to ­­– method on fold and superfamily prediction task</t>
  </si>
  <si>
    <t>Secondary-structure matching (SSM)</t>
  </si>
  <si>
    <t>SCOP domains, classified at the fold level, for training parameters for fold identification</t>
  </si>
  <si>
    <t>Incremental Combinatorial Extension (CE)</t>
  </si>
  <si>
    <t>Structure alignment</t>
  </si>
  <si>
    <t>Derive benchmarking data set from a particular SCOP fold</t>
  </si>
  <si>
    <t>Jpred</t>
  </si>
  <si>
    <t xml:space="preserve">Astral representative subset for 7-fold cross validation of the secondary structure prediction method </t>
  </si>
  <si>
    <t>Phyre</t>
  </si>
  <si>
    <t>3D structure prediction</t>
  </si>
  <si>
    <t>Build a fold library indexed by profiles of all SCOP domains</t>
  </si>
  <si>
    <t>SCOP use</t>
  </si>
  <si>
    <t>derive a database from SCOP data</t>
  </si>
  <si>
    <t>validate method</t>
  </si>
  <si>
    <t>look up domain boundaries</t>
  </si>
  <si>
    <t>evaluate on representative set</t>
  </si>
  <si>
    <t>train and validate?</t>
  </si>
  <si>
    <t>atilgan_anisotropy_2001</t>
  </si>
  <si>
    <t>Atilgan, A R; Durell, S R; Jernigan, R L; Demirel, M C; Keskin, O &amp; Bahar, I</t>
  </si>
  <si>
    <t>Anisotropy of fluctuation dynamics of proteins with an elastic network model</t>
  </si>
  <si>
    <t>Biophys. J.</t>
  </si>
  <si>
    <t>505--515</t>
  </si>
  <si>
    <t>bateman_pfam_2002</t>
  </si>
  <si>
    <t>Bateman, Alex; Birney, Ewan; Cerruti, Lorenzo; Durbin, Richard; Etwiller, Laurence; Eddy, Sean R.; Griffiths-Jones, Sam; Howe, Kevin L.; Marshall, Mhairi &amp; Sonnhammer, Erik LL</t>
  </si>
  <si>
    <t>276‚Äì280</t>
  </si>
  <si>
    <t>berman_protein_2002</t>
  </si>
  <si>
    <t>Berman, Helen M.; Battistuz, Tammy; Bhat, T. N.; Bluhm, Wolfgang F.; Bourne, Philip E.; Burkhardt, Kyle; Feng, Zukang; Gilliland, Gary L.; Iype, Lisa &amp; Jain, Shri</t>
  </si>
  <si>
    <t>The protein data bank</t>
  </si>
  <si>
    <t>899‚Äì907</t>
  </si>
  <si>
    <t>berman_protein_2000</t>
  </si>
  <si>
    <t>Berman, H M; Westbrook, J; Feng, Z; Gilliland, G; Bhat, T N; Weissig, H; Shindyalov, I N &amp; Bourne, P E</t>
  </si>
  <si>
    <t>The Protein Data Bank</t>
  </si>
  <si>
    <t>235--242</t>
  </si>
  <si>
    <t>cherry_sgd:_1998</t>
  </si>
  <si>
    <t>Cherry, J M; Adler, C; Ball, C; Chervitz, S A; Dwight, S S; Hester, E T; Jia, Y; Juvik, G; Roe, T; Schroeder, M; Weng, S &amp; Botstein, D</t>
  </si>
  <si>
    <t>SGD: Saccharomyces Genome Database</t>
  </si>
  <si>
    <t>cole_jpred_2008</t>
  </si>
  <si>
    <t>Cole, Christian; Barber, Jonathan D &amp; Barton, Geoffrey J</t>
  </si>
  <si>
    <t>The Jpred 3 secondary structure prediction server</t>
  </si>
  <si>
    <t>W197--201</t>
  </si>
  <si>
    <t>edgar_muscle:_2004</t>
  </si>
  <si>
    <t>Edgar, Robert C</t>
  </si>
  <si>
    <t>MUSCLE: multiple sequence alignment with high accuracy and high throughput</t>
  </si>
  <si>
    <t>1792--1797</t>
  </si>
  <si>
    <t>gibrat_surprising_1996</t>
  </si>
  <si>
    <t>Gibrat, Jean-Francois; Madej, Thomas &amp; Bryant, Stephen H.</t>
  </si>
  <si>
    <t>Surprising similarities in structure comparison</t>
  </si>
  <si>
    <t>Current opinion in structural biology</t>
  </si>
  <si>
    <t>377‚Äì385</t>
  </si>
  <si>
    <t>gough_assignment_2001</t>
  </si>
  <si>
    <t>Gough, J; Karplus, K; Hughey, R &amp; Chothia, C</t>
  </si>
  <si>
    <t>Assignment of homology to genome sequences using a library of hidden Markov models that represent all proteins of known structure</t>
  </si>
  <si>
    <t>903--919</t>
  </si>
  <si>
    <t>holm_searching_2008</t>
  </si>
  <si>
    <t>Holm, L; K√§√§ri√§inen, S; Rosenstr√∂m, P &amp; Schenkel, A</t>
  </si>
  <si>
    <t>Searching protein structure databases with DaliLite v.3</t>
  </si>
  <si>
    <t>2780--2781</t>
  </si>
  <si>
    <t>holm_touring_1998</t>
  </si>
  <si>
    <t>Holm, L &amp; Sander, C</t>
  </si>
  <si>
    <t>Touring protein fold space with Dali/FSSP</t>
  </si>
  <si>
    <t>316--319</t>
  </si>
  <si>
    <t>holm_mapping_1996</t>
  </si>
  <si>
    <t>Holm, Liisa &amp; Sander, Chris</t>
  </si>
  <si>
    <t>Mapping the protein universe</t>
  </si>
  <si>
    <t>595‚Äì602</t>
  </si>
  <si>
    <t>kelley_enhanced_2000</t>
  </si>
  <si>
    <t>Kelley, Lawrence A.; MacCallum, Robert M. &amp; Sternberg, Michael JE</t>
  </si>
  <si>
    <t>Enhanced genome annotation using structural profiles in the program 3D-PSSM</t>
  </si>
  <si>
    <t>Journal of molecular biology</t>
  </si>
  <si>
    <t>501‚Äì522</t>
  </si>
  <si>
    <t>kelley_protein_2009</t>
  </si>
  <si>
    <t>Kelley, Lawrence A. &amp; Sternberg, Michael JE</t>
  </si>
  <si>
    <t>Protein structure prediction on the Web: a case study using the Phyre server</t>
  </si>
  <si>
    <t>Nature protocols</t>
  </si>
  <si>
    <t>363‚Äì371</t>
  </si>
  <si>
    <t>krissinel_secondary-structure_2004</t>
  </si>
  <si>
    <t>Krissinel, E. &amp; Henrick, K.</t>
  </si>
  <si>
    <t>Secondary-structure matching (SSM), a new tool for fast protein structure alignment in three dimensions</t>
  </si>
  <si>
    <t>2256‚Äì2268</t>
  </si>
  <si>
    <t>orengo_cath_1997</t>
  </si>
  <si>
    <t>Orengo, C. A.; Michie, A. D.; Jones, S.; Jones, D. T.; Swindells, M. B. &amp; Thornton, J. M.</t>
  </si>
  <si>
    <t>CATH ‚Äì a hierarchic classification of protein domain structures</t>
  </si>
  <si>
    <t>1093‚Äì1109</t>
  </si>
  <si>
    <t>overington_how_2006</t>
  </si>
  <si>
    <t>Overington, John P.; Al-Lazikani, Bissan &amp; Hopkins, Andrew L.</t>
  </si>
  <si>
    <t>How many drug targets are there?</t>
  </si>
  <si>
    <t>Nature reviews Drug discovery</t>
  </si>
  <si>
    <t>993‚Äì996</t>
  </si>
  <si>
    <t>pettersen_ucsf_2004</t>
  </si>
  <si>
    <t>Pettersen, Eric F.; Goddard, Thomas D.; Huang, Conrad C.; Couch, Gregory S.; Greenblatt, Daniel M.; Meng, Elaine C. &amp; Ferrin, Thomas E.</t>
  </si>
  <si>
    <t>UCSF Chimera‚Äîa visualization system for exploratory research and analysis</t>
  </si>
  <si>
    <t>1605‚Äì1612</t>
  </si>
  <si>
    <t>rost_twilight_1999</t>
  </si>
  <si>
    <t>Rost, Burkhard</t>
  </si>
  <si>
    <t>Twilight zone of protein sequence alignments</t>
  </si>
  <si>
    <t>Protein engineering</t>
  </si>
  <si>
    <t>85‚Äì94</t>
  </si>
  <si>
    <t>shi_fugue:_2001</t>
  </si>
  <si>
    <t>Shi, Jiye; Blundell, Tom L &amp; Mizuguchi, Kenji</t>
  </si>
  <si>
    <t>FUGUE: sequence-structure homology recognition using environment-specific substitution tables and structure-dependent gap penalties</t>
  </si>
  <si>
    <t>243--257</t>
  </si>
  <si>
    <t>shindyalov_protein_1998</t>
  </si>
  <si>
    <t>Shindyalov, Ilya N. &amp; Bourne, Philip E.</t>
  </si>
  <si>
    <t>Protein structure alignment by incremental combinatorial extension (CE) of the optimal path.</t>
  </si>
  <si>
    <t>739‚Äì747</t>
  </si>
  <si>
    <t>soding_protein_2005</t>
  </si>
  <si>
    <t>Soding, J</t>
  </si>
  <si>
    <t>Protein homology detection by HMM-HMM comparison</t>
  </si>
  <si>
    <t>{BIOINFORMATICS}</t>
  </si>
  <si>
    <t>951--960</t>
  </si>
  <si>
    <t>song_structure_1996</t>
  </si>
  <si>
    <t>Song, LZ; Hobaugh, MR; Shustak, C; Cheley, S; Bayley, H &amp; Gouaux, JE</t>
  </si>
  <si>
    <t>Structure of staphylococcal alpha-hemolysin, a heptameric transmembrane pore</t>
  </si>
  <si>
    <t>{SCIENCE}</t>
  </si>
  <si>
    <t>1859--1866</t>
  </si>
  <si>
    <t>sonnhammer_pfam:_1997</t>
  </si>
  <si>
    <t>Sonnhammer, Erik LL; Eddy, Sean R. &amp; Durbin, Richard</t>
  </si>
  <si>
    <t>Pfam: a comprehensive database of protein domain families based on seed alignments</t>
  </si>
  <si>
    <t>Proteins Structure Function and Genetics</t>
  </si>
  <si>
    <t>405‚Äì420</t>
  </si>
  <si>
    <t>soding_hhpred_2005</t>
  </si>
  <si>
    <t>S√∂ding, Johannes; Biegert, Andreas &amp; Lupas, Andrei N</t>
  </si>
  <si>
    <t>The HHpred interactive server for protein homology detection and structure prediction</t>
  </si>
  <si>
    <t>W244--248</t>
  </si>
  <si>
    <t>train on SCOP data</t>
  </si>
  <si>
    <t>derive a database from SCOP</t>
  </si>
  <si>
    <t>provide numbers on how fold space is limited</t>
  </si>
  <si>
    <t>superfamily, fold</t>
  </si>
  <si>
    <t>all SCOP</t>
  </si>
  <si>
    <t>classify new domain into SCOP</t>
  </si>
  <si>
    <t>none</t>
  </si>
  <si>
    <t>BMC Genomics</t>
  </si>
  <si>
    <t>BMC Bioinformatics</t>
  </si>
  <si>
    <t>PLoS neglected tropical diseases</t>
  </si>
  <si>
    <t>BMC bioinformatics</t>
  </si>
  <si>
    <t>BLOOD</t>
  </si>
  <si>
    <t>BMC biology</t>
  </si>
  <si>
    <t>BMC systems biology</t>
  </si>
  <si>
    <t>stats on number of folds</t>
  </si>
  <si>
    <t>Challenges and Opportunities of Next-Generation Sequencing for Biomedical Research</t>
  </si>
  <si>
    <t>superfamily,family</t>
  </si>
  <si>
    <t>class,fold,superfamily,family,domain</t>
  </si>
  <si>
    <t>use ortholog (protein) and paralog (family) classifications for functional site annotation</t>
  </si>
  <si>
    <t>fold,superfamily,family</t>
  </si>
  <si>
    <t>putatively classify protein in SCOP</t>
  </si>
  <si>
    <t>Journal of computational biology</t>
  </si>
  <si>
    <t>fold,superfamily</t>
  </si>
  <si>
    <t>class,fold,superfamily,domain</t>
  </si>
  <si>
    <t>class,fold,superfamily</t>
  </si>
  <si>
    <t>class,superfamily</t>
  </si>
  <si>
    <t>class,fold,superfamily,family</t>
  </si>
  <si>
    <t>class,fold,superfamily,family,protein,species,domain</t>
  </si>
  <si>
    <t>Computional study</t>
  </si>
  <si>
    <t>evaluate method on SCOP data</t>
  </si>
  <si>
    <t>New SCOP fold or superfamily?</t>
  </si>
  <si>
    <t>not specified</t>
  </si>
  <si>
    <t>superfamily,domain</t>
  </si>
  <si>
    <t>superfamily,family,domain</t>
  </si>
  <si>
    <t>propose fold classification for a model</t>
  </si>
  <si>
    <t>class,superfamily,family</t>
  </si>
  <si>
    <t>TnpPred: A Web Service for the Robust Prediction of Prokaryotic Transposases</t>
  </si>
  <si>
    <t>How SCOP data are used 1a</t>
  </si>
  <si>
    <t>class,domain</t>
  </si>
  <si>
    <t>superfamily, family,domain</t>
  </si>
  <si>
    <t>fold,domain</t>
  </si>
  <si>
    <t>fold, superfamily, family,domain</t>
  </si>
  <si>
    <t>class,fold,superfamily,family,protein,species</t>
  </si>
  <si>
    <t>15 proteins</t>
  </si>
  <si>
    <t>19 proteins</t>
  </si>
  <si>
    <t>annotate a data set with SCOP domains or classification</t>
  </si>
  <si>
    <t>search for similar protein domains</t>
  </si>
  <si>
    <t>Hhsearch</t>
  </si>
  <si>
    <t>all proteins</t>
  </si>
  <si>
    <t>class, fold, superfamily,family</t>
  </si>
  <si>
    <t>get SCOP fold for template</t>
  </si>
  <si>
    <t>classify new structure into family</t>
  </si>
  <si>
    <t>compare SCOP and CATH</t>
  </si>
  <si>
    <t>mention number and folds, superfamilies, and families</t>
  </si>
  <si>
    <t>count the number of new SCOP folds added per year</t>
  </si>
  <si>
    <t>Plot phi and psi angles from ASTRAL data</t>
  </si>
  <si>
    <t>list SCOP stats on hemoproteins</t>
  </si>
  <si>
    <t>get the number of folds RNA-binding proteins are found in</t>
  </si>
  <si>
    <t>get count of number of superfamilies in Tim barrel fold</t>
  </si>
  <si>
    <t>refer to prior work that uses SCOP data</t>
  </si>
  <si>
    <t>not using SCOP data in current paper</t>
  </si>
  <si>
    <t>Primarily experimental</t>
  </si>
  <si>
    <t>How SCOP data are used 1b</t>
  </si>
  <si>
    <t>How SCOP data are used 1c</t>
  </si>
  <si>
    <t>class,superfamily,domain</t>
  </si>
  <si>
    <t>Contain computational work</t>
  </si>
  <si>
    <t>SCOP use in 2012-2013 Research Articles</t>
  </si>
  <si>
    <t>train / benchmark an algorithm</t>
  </si>
  <si>
    <t>How CATH data are used</t>
  </si>
  <si>
    <t>Compare or consensus or other</t>
  </si>
  <si>
    <t>paper unavailable</t>
  </si>
  <si>
    <t>annotate a data set</t>
  </si>
  <si>
    <t>both</t>
  </si>
  <si>
    <t>fernandez_metal_2012</t>
  </si>
  <si>
    <t>Fernandez, Lucia Rubio; Vandenbussche, Guy; Roosens, Nancy; Govaerts, Cedric; Goormaghtigh, Erik &amp; Verbruggen, Nathalie</t>
  </si>
  <si>
    <t>1016--1023</t>
  </si>
  <si>
    <t>J. Struct. Funct. Genomics</t>
  </si>
  <si>
    <t>not using CATH data in current paper</t>
  </si>
  <si>
    <t>benchmark an algorithm</t>
  </si>
  <si>
    <t>consensus</t>
  </si>
  <si>
    <t xml:space="preserve"> {SI}</t>
  </si>
  <si>
    <t>look up classification</t>
  </si>
  <si>
    <t>CATH paper</t>
  </si>
  <si>
    <t>Rebelling for a Reason: Protein Structural Outliers''"</t>
  </si>
  <si>
    <t>Proteins</t>
  </si>
  <si>
    <t>A Global Comparison of the Human and T. brucei Degradomes Gives Insights about Possible Parasite Drug Targets</t>
  </si>
  <si>
    <t>Plos Neglected Tropical Diseases</t>
  </si>
  <si>
    <t>Genome Biol Evol</t>
  </si>
  <si>
    <t>N/A</t>
  </si>
  <si>
    <t>SCOP</t>
  </si>
  <si>
    <t>neither</t>
  </si>
  <si>
    <t>Not using SCOP</t>
  </si>
  <si>
    <t>HHSearch/Phyre</t>
  </si>
  <si>
    <t>family, domain</t>
  </si>
  <si>
    <t>class, domain</t>
  </si>
  <si>
    <t>superfamily, domain</t>
  </si>
  <si>
    <t>fold, superfamily, family, domain</t>
  </si>
  <si>
    <t>class, family, domain</t>
  </si>
  <si>
    <t>class,  domain</t>
  </si>
  <si>
    <t>fold, domain</t>
  </si>
  <si>
    <t>fold, family, domain</t>
  </si>
  <si>
    <t>class, family</t>
  </si>
  <si>
    <t>fold, superfamily, domain</t>
  </si>
  <si>
    <t>class, fold, domain</t>
  </si>
  <si>
    <t>family, protein</t>
  </si>
  <si>
    <t>sum</t>
  </si>
  <si>
    <t>Computational study of protein structure or evolution</t>
  </si>
  <si>
    <t>Train or benchmark an algorithm</t>
  </si>
  <si>
    <t>class, fold, superfamily, family, protein, species, domain</t>
  </si>
  <si>
    <t>Using SCOP</t>
  </si>
  <si>
    <t>Use type</t>
  </si>
  <si>
    <t>Computational</t>
  </si>
  <si>
    <t>Experimental</t>
  </si>
  <si>
    <t>Experimental and Computational</t>
  </si>
  <si>
    <t>Structure of MMACHC reveals an arginine-rich pocket and a domain-swapped dimer for its B12 processing function</t>
  </si>
  <si>
    <t>Fast Protein Binding Site Comparison via an Index-Based Screening Technology</t>
  </si>
  <si>
    <t>Predicting enzymatic function from global binding site descriptors</t>
  </si>
  <si>
    <t>The emerging dynamic view of proteins: Protein plasticity in allostery, evolution and self-assembly</t>
  </si>
  <si>
    <t>Biophysical Characterization of the Membrane-proximal Ectodomain of the Receptor-type Protein-tyrosine Phosphatase Phogrin</t>
  </si>
  <si>
    <t>APoc: large-scale identification of similar protein pockets</t>
  </si>
  <si>
    <t>Shuttling happens: soluble flavin mediators of extracellular electron transfer in Shewanella</t>
  </si>
  <si>
    <t>Appl Microbiol Biotechnol</t>
  </si>
  <si>
    <t>Dependence of alpha-helical and beta-sheet amino acid propensities on the overall protein fold type</t>
  </si>
  <si>
    <t>Structure Motivator: A tool for exploring small three-dimensional elements in proteins</t>
  </si>
  <si>
    <t>Evolution of Specific Protein-Protein Interaction Sites Following Gene Duplication</t>
  </si>
  <si>
    <t>From Protein Structure to Function via Computational Tools and Approaches</t>
  </si>
  <si>
    <t>Searching for Likeness in a Database of Macromolecular Complexes</t>
  </si>
  <si>
    <t>Entropic Origin of Cobalt-Carbon Bond Cleavage Catalysis in Adenosylcobalamin-Dependent Ethanolamine Ammonia-Lyase</t>
  </si>
  <si>
    <t>Journal of the American Chemical Society</t>
  </si>
  <si>
    <t>Functional Annotation of Conserved Hypothetical Proteins from Haemophilus influenzae Rd KW20</t>
  </si>
  <si>
    <t>DBETH: A Database of Bacterial Exotoxins for Human</t>
  </si>
  <si>
    <t>Networks of Protein-Protein Interactions: From Uncertainty to Molecular Details</t>
  </si>
  <si>
    <t>How to evaluate performance of prediction methods? Measures and their interpretation in variation effect analysis</t>
  </si>
  <si>
    <t>PocketAnnotate: towards site-based function annotation</t>
  </si>
  <si>
    <t>Analysis of Conformational Variation in Macromolecular Structural Models</t>
  </si>
  <si>
    <t>Dengue Virus Nonstructural Protein 5 Adopts Multiple Conformations in Solution</t>
  </si>
  <si>
    <t>VariBench: A Benchmark Database for Variations</t>
  </si>
  <si>
    <t>Human mutation</t>
  </si>
  <si>
    <t>Describing sequence-ensemble relationships for intrinsically disordered proteins</t>
  </si>
  <si>
    <t>A conserved START domain coenzyme Q-binding polypeptide is required for efficient Q biosynthesis, respiratory electron transport, and antioxidant function in Saccharomyces cerevisiae</t>
  </si>
  <si>
    <t>Structure of the Chlamydia trachomatis Immunodominant Antigen Pgp3</t>
  </si>
  <si>
    <t>kClust: fast and sensitive clustering of large protein sequence databases</t>
  </si>
  <si>
    <t>Biological Sequence Classification with Multivariate String Kernels</t>
  </si>
  <si>
    <t>family,superfamily</t>
  </si>
  <si>
    <t>Protein sequence comparison based on K-string dictionary</t>
  </si>
  <si>
    <t>Gene</t>
  </si>
  <si>
    <t>Dynamic landscapes: A model of context and contingency in evolution</t>
  </si>
  <si>
    <t>Journal of Theoretical Biology</t>
  </si>
  <si>
    <t>BioEssays</t>
  </si>
  <si>
    <t>BMC medical informatics and decision making</t>
  </si>
  <si>
    <t>FEBS letters</t>
  </si>
  <si>
    <t>IEEE/ACM Transactions on Computational Biology and Bioinformatics (TCBB)</t>
  </si>
  <si>
    <t>INTERNATIONAL JOURNAL OF BIOLOGICAL MACROMOLECULES</t>
  </si>
  <si>
    <t>JOURNAL OF CHEMICAL PHYSICS</t>
  </si>
  <si>
    <t>JOURNAL OF THE PHYSICAL SOCIETY OF JAPAN</t>
  </si>
  <si>
    <t>JOURNAL OF THE ROYAL SOCIETY INTERFACE</t>
  </si>
  <si>
    <t>MATHEMATICAL BIOSCIENCES</t>
  </si>
  <si>
    <t>PloS one</t>
  </si>
  <si>
    <t>Computational Biology and Bioinformatics, IEEE/ACM Transactions on</t>
  </si>
  <si>
    <t>Journal of biomolecular NMR</t>
  </si>
  <si>
    <t>Molecular BioSystems</t>
  </si>
  <si>
    <t>BMC microbiology</t>
  </si>
  <si>
    <t>EXPERT SYSTEMS WITH APPLICATIONS</t>
  </si>
  <si>
    <t>IEEE journal of biomedical and health informatics</t>
  </si>
  <si>
    <t>JOURNAL OF APPLIED CRYSTALLOGRAPHY</t>
  </si>
  <si>
    <t>NanoBioscience, IEEE Transactions on</t>
  </si>
  <si>
    <t>Journal of the ACM (JACM)</t>
  </si>
  <si>
    <t>Frontiers in bioscience</t>
  </si>
  <si>
    <t>Genomics Proteomics and Bioinformatics</t>
  </si>
  <si>
    <t>Chaos, Solitons and Fractals</t>
  </si>
  <si>
    <t>Journal of Chemical Physics</t>
  </si>
  <si>
    <t>Citations</t>
  </si>
  <si>
    <t>beta-sheet Topology Prediction with High Precision and Recall for beta and Mixed alpha/beta Proteins</t>
  </si>
  <si>
    <t>FRAN and RBF-PSO as two components of a hyper framework to recognize protein folds</t>
  </si>
  <si>
    <t>class,fold</t>
  </si>
  <si>
    <t>ProtoNet: charting the expanding universe of protein sequences</t>
  </si>
  <si>
    <t>Number of papers</t>
  </si>
  <si>
    <t>PLOS One</t>
  </si>
  <si>
    <t>PLOS Comput Biol</t>
  </si>
  <si>
    <t>An estimated 5% of new protein structures solved today represent a new Pfam family</t>
  </si>
  <si>
    <t>Acta Crystallogr D Biol Crystallogr</t>
  </si>
  <si>
    <t>Biochim Biophys Acta</t>
  </si>
  <si>
    <t>BIOTECHNOLOGY &amp; BIOTECHNOLOGICAL EQUIPMENT</t>
  </si>
  <si>
    <t>BMC Struct Biol</t>
  </si>
  <si>
    <t>IEEE/ACM Trans Comp Biol Bioinform</t>
  </si>
  <si>
    <t>J Bioinform Comput Biol</t>
  </si>
  <si>
    <t>J Biol Chem</t>
  </si>
  <si>
    <t>J Biomol Struct Dyn</t>
  </si>
  <si>
    <t>J Chem Inf Model</t>
  </si>
  <si>
    <t>J Comput Chem</t>
  </si>
  <si>
    <t>J Mol Biol</t>
  </si>
  <si>
    <t>J Struct Funct Genomics</t>
  </si>
  <si>
    <t>Mol Biosyst</t>
  </si>
  <si>
    <t>Nucleic Acids Res</t>
  </si>
  <si>
    <t>Proc Natl Acad Sci USA</t>
  </si>
  <si>
    <t>Protein Petp Lett</t>
  </si>
  <si>
    <t>Protein Pept Lett</t>
  </si>
  <si>
    <t>Protein Sci</t>
  </si>
  <si>
    <t>Sci Rep</t>
  </si>
  <si>
    <t>Comput Biol Med</t>
  </si>
  <si>
    <t>Total Citations</t>
  </si>
  <si>
    <t>Mol Biol Evol</t>
  </si>
  <si>
    <t>Biol Direct</t>
  </si>
  <si>
    <t>BMC Evol Biol</t>
  </si>
  <si>
    <t>PLOS Pathog</t>
  </si>
  <si>
    <t>Nat Methods</t>
  </si>
  <si>
    <t>Nat Protoc</t>
  </si>
  <si>
    <t>J Inorg Biochem</t>
  </si>
  <si>
    <t>Biochem J</t>
  </si>
  <si>
    <t>Protein Eng Des Sel</t>
  </si>
  <si>
    <t>Secondary Citations</t>
  </si>
  <si>
    <t>Progress in Biophysics &amp; Molecular Biology</t>
  </si>
  <si>
    <t>MOLECULAR NUTRITION &amp; FOOD RESEARCH</t>
  </si>
  <si>
    <t>Molecular &amp; cellular proteomics: MCP</t>
  </si>
  <si>
    <t>Augment a non-SCOP dataset with SCOP classification</t>
  </si>
  <si>
    <t>Investigate classification of one protein or a small set of proteins</t>
  </si>
  <si>
    <t>Derive database from SCOP and/or ASTRAL</t>
  </si>
  <si>
    <t>Class</t>
  </si>
  <si>
    <t>Fold</t>
  </si>
  <si>
    <t>Superfamily</t>
  </si>
  <si>
    <t>Family</t>
  </si>
  <si>
    <t>Protein</t>
  </si>
  <si>
    <t>Species</t>
  </si>
  <si>
    <t>Domain</t>
  </si>
  <si>
    <t>Any level</t>
  </si>
  <si>
    <t>Cited but did not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</si>
</sst>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Lucida Grande"/>
    </font>
    <font>
      <sz val="8"/>
      <name val="Calibri"/>
      <family val="2"/>
      <scheme val="minor"/>
    </font>
    <font>
      <sz val="10"/>
      <color theme="1"/>
      <name val="Cambri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364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16" fontId="0" fillId="0" borderId="0" xfId="0" applyNumberForma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0" xfId="129" applyNumberFormat="1" applyFont="1"/>
    <xf numFmtId="0" fontId="0" fillId="0" borderId="0" xfId="0" applyNumberFormat="1"/>
    <xf numFmtId="0" fontId="6" fillId="0" borderId="0" xfId="0" applyNumberFormat="1" applyFont="1"/>
    <xf numFmtId="164" fontId="0" fillId="0" borderId="0" xfId="129" applyNumberFormat="1" applyFont="1"/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64" fontId="0" fillId="0" borderId="0" xfId="0" applyNumberFormat="1"/>
    <xf numFmtId="0" fontId="0" fillId="0" borderId="0" xfId="129" applyNumberFormat="1" applyFont="1" applyAlignment="1">
      <alignment wrapText="1"/>
    </xf>
    <xf numFmtId="0" fontId="0" fillId="0" borderId="0" xfId="0" applyFont="1" applyAlignment="1">
      <alignment vertical="center"/>
    </xf>
    <xf numFmtId="0" fontId="1" fillId="0" borderId="0" xfId="0" applyFont="1"/>
  </cellXfs>
  <cellStyles count="36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7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5" builtinId="9" hidden="1"/>
    <cellStyle name="Followed Hyperlink" xfId="3117" builtinId="9" hidden="1"/>
    <cellStyle name="Followed Hyperlink" xfId="3119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6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Normal" xfId="0" builtinId="0"/>
    <cellStyle name="Percent" xfId="12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'Article Types'!$A$14:$A$20</c:f>
              <c:strCache>
                <c:ptCount val="7"/>
                <c:pt idx="0">
                  <c:v>Article Type</c:v>
                </c:pt>
                <c:pt idx="1">
                  <c:v>Method</c:v>
                </c:pt>
                <c:pt idx="2">
                  <c:v>Database</c:v>
                </c:pt>
                <c:pt idx="3">
                  <c:v>Computational Study</c:v>
                </c:pt>
                <c:pt idx="4">
                  <c:v>Experimental Study</c:v>
                </c:pt>
                <c:pt idx="5">
                  <c:v>Experimental and Computational Study</c:v>
                </c:pt>
                <c:pt idx="6">
                  <c:v>Review</c:v>
                </c:pt>
              </c:strCache>
            </c:strRef>
          </c:cat>
          <c:val>
            <c:numRef>
              <c:f>'Article Types'!$B$14:$B$20</c:f>
              <c:numCache>
                <c:formatCode>General</c:formatCode>
                <c:ptCount val="7"/>
                <c:pt idx="1">
                  <c:v>210</c:v>
                </c:pt>
                <c:pt idx="2">
                  <c:v>44</c:v>
                </c:pt>
                <c:pt idx="3">
                  <c:v>161</c:v>
                </c:pt>
                <c:pt idx="4">
                  <c:v>45</c:v>
                </c:pt>
                <c:pt idx="5">
                  <c:v>31</c:v>
                </c:pt>
                <c:pt idx="6">
                  <c:v>49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'Article Types'!$A$24:$A$26</c:f>
              <c:strCache>
                <c:ptCount val="3"/>
                <c:pt idx="0">
                  <c:v>Computational</c:v>
                </c:pt>
                <c:pt idx="1">
                  <c:v>Experimental</c:v>
                </c:pt>
                <c:pt idx="2">
                  <c:v>Experimental and Computational</c:v>
                </c:pt>
              </c:strCache>
            </c:strRef>
          </c:cat>
          <c:val>
            <c:numRef>
              <c:f>'Article Types'!$B$24:$B$26</c:f>
              <c:numCache>
                <c:formatCode>General</c:formatCode>
                <c:ptCount val="3"/>
                <c:pt idx="0">
                  <c:v>415</c:v>
                </c:pt>
                <c:pt idx="1">
                  <c:v>45</c:v>
                </c:pt>
                <c:pt idx="2">
                  <c:v>31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SCOP Data Use in Experimental and Computational</a:t>
            </a:r>
            <a:r>
              <a:rPr lang="en-US" baseline="0"/>
              <a:t> Research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'SCOP use'!$L$1</c:f>
              <c:strCache>
                <c:ptCount val="1"/>
                <c:pt idx="0">
                  <c:v>Primarily experimental</c:v>
                </c:pt>
              </c:strCache>
            </c:strRef>
          </c:tx>
          <c:invertIfNegative val="0"/>
          <c:cat>
            <c:strRef>
              <c:f>'SCOP use'!$A$2:$A$6</c:f>
              <c:strCache>
                <c:ptCount val="5"/>
                <c:pt idx="0">
                  <c:v>Derive database from SCOP and/or ASTRAL</c:v>
                </c:pt>
                <c:pt idx="1">
                  <c:v>Investigate classification of one protein or a small set of proteins</c:v>
                </c:pt>
                <c:pt idx="2">
                  <c:v>Augment a non-SCOP dataset with SCOP classification</c:v>
                </c:pt>
                <c:pt idx="3">
                  <c:v>Train or benchmark an algorithm</c:v>
                </c:pt>
                <c:pt idx="4">
                  <c:v>Computational study of protein structure or evolution</c:v>
                </c:pt>
              </c:strCache>
            </c:strRef>
          </c:cat>
          <c:val>
            <c:numRef>
              <c:f>'SCOP use'!$L$2:$L$6</c:f>
              <c:numCache>
                <c:formatCode>General</c:formatCode>
                <c:ptCount val="5"/>
                <c:pt idx="0">
                  <c:v>0</c:v>
                </c:pt>
                <c:pt idx="1">
                  <c:v>33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'SCOP use'!$N$1</c:f>
              <c:strCache>
                <c:ptCount val="1"/>
                <c:pt idx="0">
                  <c:v>Contain computational work</c:v>
                </c:pt>
              </c:strCache>
            </c:strRef>
          </c:tx>
          <c:invertIfNegative val="0"/>
          <c:cat>
            <c:strRef>
              <c:f>'SCOP use'!$A$2:$A$6</c:f>
              <c:strCache>
                <c:ptCount val="5"/>
                <c:pt idx="0">
                  <c:v>Derive database from SCOP and/or ASTRAL</c:v>
                </c:pt>
                <c:pt idx="1">
                  <c:v>Investigate classification of one protein or a small set of proteins</c:v>
                </c:pt>
                <c:pt idx="2">
                  <c:v>Augment a non-SCOP dataset with SCOP classification</c:v>
                </c:pt>
                <c:pt idx="3">
                  <c:v>Train or benchmark an algorithm</c:v>
                </c:pt>
                <c:pt idx="4">
                  <c:v>Computational study of protein structure or evolution</c:v>
                </c:pt>
              </c:strCache>
            </c:strRef>
          </c:cat>
          <c:val>
            <c:numRef>
              <c:f>'SCOP use'!$N$2:$N$6</c:f>
              <c:numCache>
                <c:formatCode>General</c:formatCode>
                <c:ptCount val="5"/>
                <c:pt idx="0">
                  <c:v>7</c:v>
                </c:pt>
                <c:pt idx="1">
                  <c:v>65</c:v>
                </c:pt>
                <c:pt idx="2">
                  <c:v>92</c:v>
                </c:pt>
                <c:pt idx="3">
                  <c:v>121</c:v>
                </c:pt>
                <c:pt idx="4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2311936"/>
        <c:axId val="103472448"/>
      </c:barChart>
      <c:catAx>
        <c:axId val="14231193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3472448"/>
        <c:crosses val="autoZero"/>
        <c:auto val="1"/>
        <c:lblAlgn val="ctr"/>
        <c:lblOffset val="100"/>
        <c:noMultiLvlLbl val="0"/>
      </c:catAx>
      <c:valAx>
        <c:axId val="1034724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423119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SCOP use in 2012-2013</a:t>
            </a:r>
            <a:r>
              <a:rPr lang="en-US" baseline="0"/>
              <a:t> </a:t>
            </a:r>
            <a:r>
              <a:rPr lang="en-US"/>
              <a:t>Research Articles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'SCOP use'!$L$1</c:f>
              <c:strCache>
                <c:ptCount val="1"/>
                <c:pt idx="0">
                  <c:v>Primarily experimental</c:v>
                </c:pt>
              </c:strCache>
            </c:strRef>
          </c:tx>
          <c:invertIfNegative val="0"/>
          <c:cat>
            <c:strRef>
              <c:f>'SCOP use'!$A$2:$A$6</c:f>
              <c:strCache>
                <c:ptCount val="5"/>
                <c:pt idx="0">
                  <c:v>Derive database from SCOP and/or ASTRAL</c:v>
                </c:pt>
                <c:pt idx="1">
                  <c:v>Investigate classification of one protein or a small set of proteins</c:v>
                </c:pt>
                <c:pt idx="2">
                  <c:v>Augment a non-SCOP dataset with SCOP classification</c:v>
                </c:pt>
                <c:pt idx="3">
                  <c:v>Train or benchmark an algorithm</c:v>
                </c:pt>
                <c:pt idx="4">
                  <c:v>Computational study of protein structure or evolution</c:v>
                </c:pt>
              </c:strCache>
            </c:strRef>
          </c:cat>
          <c:val>
            <c:numRef>
              <c:f>'SCOP use'!$L$2:$L$6</c:f>
              <c:numCache>
                <c:formatCode>General</c:formatCode>
                <c:ptCount val="5"/>
                <c:pt idx="0">
                  <c:v>0</c:v>
                </c:pt>
                <c:pt idx="1">
                  <c:v>33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'SCOP use'!$N$1</c:f>
              <c:strCache>
                <c:ptCount val="1"/>
                <c:pt idx="0">
                  <c:v>Contain computational work</c:v>
                </c:pt>
              </c:strCache>
            </c:strRef>
          </c:tx>
          <c:invertIfNegative val="0"/>
          <c:cat>
            <c:strRef>
              <c:f>'SCOP use'!$A$2:$A$6</c:f>
              <c:strCache>
                <c:ptCount val="5"/>
                <c:pt idx="0">
                  <c:v>Derive database from SCOP and/or ASTRAL</c:v>
                </c:pt>
                <c:pt idx="1">
                  <c:v>Investigate classification of one protein or a small set of proteins</c:v>
                </c:pt>
                <c:pt idx="2">
                  <c:v>Augment a non-SCOP dataset with SCOP classification</c:v>
                </c:pt>
                <c:pt idx="3">
                  <c:v>Train or benchmark an algorithm</c:v>
                </c:pt>
                <c:pt idx="4">
                  <c:v>Computational study of protein structure or evolution</c:v>
                </c:pt>
              </c:strCache>
            </c:strRef>
          </c:cat>
          <c:val>
            <c:numRef>
              <c:f>'SCOP use'!$N$2:$N$6</c:f>
              <c:numCache>
                <c:formatCode>General</c:formatCode>
                <c:ptCount val="5"/>
                <c:pt idx="0">
                  <c:v>7</c:v>
                </c:pt>
                <c:pt idx="1">
                  <c:v>65</c:v>
                </c:pt>
                <c:pt idx="2">
                  <c:v>92</c:v>
                </c:pt>
                <c:pt idx="3">
                  <c:v>121</c:v>
                </c:pt>
                <c:pt idx="4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2312960"/>
        <c:axId val="141534912"/>
      </c:barChart>
      <c:catAx>
        <c:axId val="142312960"/>
        <c:scaling>
          <c:orientation val="minMax"/>
        </c:scaling>
        <c:delete val="0"/>
        <c:axPos val="l"/>
        <c:majorTickMark val="none"/>
        <c:minorTickMark val="none"/>
        <c:tickLblPos val="nextTo"/>
        <c:crossAx val="141534912"/>
        <c:crosses val="autoZero"/>
        <c:auto val="1"/>
        <c:lblAlgn val="ctr"/>
        <c:lblOffset val="100"/>
        <c:noMultiLvlLbl val="0"/>
      </c:catAx>
      <c:valAx>
        <c:axId val="1415349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42312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Categorization of SCOP use in 2012-2013 research articles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'SCOP use'!$J$1</c:f>
              <c:strCache>
                <c:ptCount val="1"/>
                <c:pt idx="0">
                  <c:v>SCOP use in 2012-2013 Research Articles</c:v>
                </c:pt>
              </c:strCache>
            </c:strRef>
          </c:tx>
          <c:spPr>
            <a:solidFill>
              <a:schemeClr val="tx1"/>
            </a:solidFill>
            <a:effectLst/>
          </c:spPr>
          <c:invertIfNegative val="0"/>
          <c:dLbls>
            <c:spPr>
              <a:effectLst/>
            </c:spPr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'SCOP use'!$A$2:$A$7</c:f>
              <c:strCache>
                <c:ptCount val="6"/>
                <c:pt idx="0">
                  <c:v>Derive database from SCOP and/or ASTRAL</c:v>
                </c:pt>
                <c:pt idx="1">
                  <c:v>Investigate classification of one protein or a small set of proteins</c:v>
                </c:pt>
                <c:pt idx="2">
                  <c:v>Augment a non-SCOP dataset with SCOP classification</c:v>
                </c:pt>
                <c:pt idx="3">
                  <c:v>Train or benchmark an algorithm</c:v>
                </c:pt>
                <c:pt idx="4">
                  <c:v>Computational study of protein structure or evolution</c:v>
                </c:pt>
                <c:pt idx="5">
                  <c:v>Cited but did not use</c:v>
                </c:pt>
              </c:strCache>
            </c:strRef>
          </c:cat>
          <c:val>
            <c:numRef>
              <c:f>'SCOP use'!$J$2:$J$7</c:f>
              <c:numCache>
                <c:formatCode>General</c:formatCode>
                <c:ptCount val="6"/>
                <c:pt idx="0">
                  <c:v>7</c:v>
                </c:pt>
                <c:pt idx="1">
                  <c:v>98</c:v>
                </c:pt>
                <c:pt idx="2">
                  <c:v>94</c:v>
                </c:pt>
                <c:pt idx="3">
                  <c:v>121</c:v>
                </c:pt>
                <c:pt idx="4">
                  <c:v>119</c:v>
                </c:pt>
                <c:pt idx="5">
                  <c:v>107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2313472"/>
        <c:axId val="141537216"/>
      </c:barChart>
      <c:catAx>
        <c:axId val="142313472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 anchor="ctr" anchorCtr="1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1537216"/>
        <c:crosses val="autoZero"/>
        <c:auto val="1"/>
        <c:lblAlgn val="ctr"/>
        <c:lblOffset val="100"/>
        <c:noMultiLvlLbl val="0"/>
      </c:catAx>
      <c:valAx>
        <c:axId val="141537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2313472"/>
        <c:crosses val="autoZero"/>
        <c:crossBetween val="between"/>
      </c:valAx>
      <c:spPr>
        <a:noFill/>
        <a:effectLst/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Use</a:t>
            </a:r>
            <a:r>
              <a:rPr lang="en-US" baseline="0"/>
              <a:t> of SCOP levels in recent studies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'SCOP levels'!$C$1</c:f>
              <c:strCache>
                <c:ptCount val="1"/>
                <c:pt idx="0">
                  <c:v>Class</c:v>
                </c:pt>
              </c:strCache>
            </c:strRef>
          </c:tx>
          <c:invertIfNegative val="0"/>
          <c:cat>
            <c:strRef>
              <c:f>'SCOP levels'!$B$2:$B$6</c:f>
              <c:strCache>
                <c:ptCount val="5"/>
                <c:pt idx="0">
                  <c:v>Computational study of protein structure or evolution</c:v>
                </c:pt>
                <c:pt idx="1">
                  <c:v>Train or benchmark an algorithm</c:v>
                </c:pt>
                <c:pt idx="2">
                  <c:v>Augment a non-SCOP dataset with SCOP classification</c:v>
                </c:pt>
                <c:pt idx="3">
                  <c:v>Investigate classification of one protein or a small set of proteins</c:v>
                </c:pt>
                <c:pt idx="4">
                  <c:v>Derive database from SCOP and/or ASTRAL</c:v>
                </c:pt>
              </c:strCache>
            </c:strRef>
          </c:cat>
          <c:val>
            <c:numRef>
              <c:f>'SCOP levels'!$C$2:$C$6</c:f>
              <c:numCache>
                <c:formatCode>General</c:formatCode>
                <c:ptCount val="5"/>
                <c:pt idx="0">
                  <c:v>21</c:v>
                </c:pt>
                <c:pt idx="1">
                  <c:v>15</c:v>
                </c:pt>
                <c:pt idx="2">
                  <c:v>35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'SCOP levels'!$D$1</c:f>
              <c:strCache>
                <c:ptCount val="1"/>
                <c:pt idx="0">
                  <c:v>Fold</c:v>
                </c:pt>
              </c:strCache>
            </c:strRef>
          </c:tx>
          <c:invertIfNegative val="0"/>
          <c:cat>
            <c:strRef>
              <c:f>'SCOP levels'!$B$2:$B$6</c:f>
              <c:strCache>
                <c:ptCount val="5"/>
                <c:pt idx="0">
                  <c:v>Computational study of protein structure or evolution</c:v>
                </c:pt>
                <c:pt idx="1">
                  <c:v>Train or benchmark an algorithm</c:v>
                </c:pt>
                <c:pt idx="2">
                  <c:v>Augment a non-SCOP dataset with SCOP classification</c:v>
                </c:pt>
                <c:pt idx="3">
                  <c:v>Investigate classification of one protein or a small set of proteins</c:v>
                </c:pt>
                <c:pt idx="4">
                  <c:v>Derive database from SCOP and/or ASTRAL</c:v>
                </c:pt>
              </c:strCache>
            </c:strRef>
          </c:cat>
          <c:val>
            <c:numRef>
              <c:f>'SCOP levels'!$D$2:$D$6</c:f>
              <c:numCache>
                <c:formatCode>General</c:formatCode>
                <c:ptCount val="5"/>
                <c:pt idx="0">
                  <c:v>46</c:v>
                </c:pt>
                <c:pt idx="1">
                  <c:v>43</c:v>
                </c:pt>
                <c:pt idx="2">
                  <c:v>43</c:v>
                </c:pt>
                <c:pt idx="3">
                  <c:v>41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'SCOP levels'!$E$1</c:f>
              <c:strCache>
                <c:ptCount val="1"/>
                <c:pt idx="0">
                  <c:v>Superfamily</c:v>
                </c:pt>
              </c:strCache>
            </c:strRef>
          </c:tx>
          <c:invertIfNegative val="0"/>
          <c:cat>
            <c:strRef>
              <c:f>'SCOP levels'!$B$2:$B$6</c:f>
              <c:strCache>
                <c:ptCount val="5"/>
                <c:pt idx="0">
                  <c:v>Computational study of protein structure or evolution</c:v>
                </c:pt>
                <c:pt idx="1">
                  <c:v>Train or benchmark an algorithm</c:v>
                </c:pt>
                <c:pt idx="2">
                  <c:v>Augment a non-SCOP dataset with SCOP classification</c:v>
                </c:pt>
                <c:pt idx="3">
                  <c:v>Investigate classification of one protein or a small set of proteins</c:v>
                </c:pt>
                <c:pt idx="4">
                  <c:v>Derive database from SCOP and/or ASTRAL</c:v>
                </c:pt>
              </c:strCache>
            </c:strRef>
          </c:cat>
          <c:val>
            <c:numRef>
              <c:f>'SCOP levels'!$E$2:$E$6</c:f>
              <c:numCache>
                <c:formatCode>General</c:formatCode>
                <c:ptCount val="5"/>
                <c:pt idx="0">
                  <c:v>37</c:v>
                </c:pt>
                <c:pt idx="1">
                  <c:v>27</c:v>
                </c:pt>
                <c:pt idx="2">
                  <c:v>39</c:v>
                </c:pt>
                <c:pt idx="3">
                  <c:v>38</c:v>
                </c:pt>
                <c:pt idx="4">
                  <c:v>3</c:v>
                </c:pt>
              </c:numCache>
            </c:numRef>
          </c:val>
        </c:ser>
        <c:ser>
          <c:idx val="3"/>
          <c:order val="3"/>
          <c:tx>
            <c:strRef>
              <c:f>'SCOP levels'!$F$1</c:f>
              <c:strCache>
                <c:ptCount val="1"/>
                <c:pt idx="0">
                  <c:v>Family</c:v>
                </c:pt>
              </c:strCache>
            </c:strRef>
          </c:tx>
          <c:invertIfNegative val="0"/>
          <c:cat>
            <c:strRef>
              <c:f>'SCOP levels'!$B$2:$B$6</c:f>
              <c:strCache>
                <c:ptCount val="5"/>
                <c:pt idx="0">
                  <c:v>Computational study of protein structure or evolution</c:v>
                </c:pt>
                <c:pt idx="1">
                  <c:v>Train or benchmark an algorithm</c:v>
                </c:pt>
                <c:pt idx="2">
                  <c:v>Augment a non-SCOP dataset with SCOP classification</c:v>
                </c:pt>
                <c:pt idx="3">
                  <c:v>Investigate classification of one protein or a small set of proteins</c:v>
                </c:pt>
                <c:pt idx="4">
                  <c:v>Derive database from SCOP and/or ASTRAL</c:v>
                </c:pt>
              </c:strCache>
            </c:strRef>
          </c:cat>
          <c:val>
            <c:numRef>
              <c:f>'SCOP levels'!$F$2:$F$6</c:f>
              <c:numCache>
                <c:formatCode>General</c:formatCode>
                <c:ptCount val="5"/>
                <c:pt idx="0">
                  <c:v>34</c:v>
                </c:pt>
                <c:pt idx="1">
                  <c:v>21</c:v>
                </c:pt>
                <c:pt idx="2">
                  <c:v>14</c:v>
                </c:pt>
                <c:pt idx="3">
                  <c:v>12</c:v>
                </c:pt>
                <c:pt idx="4">
                  <c:v>3</c:v>
                </c:pt>
              </c:numCache>
            </c:numRef>
          </c:val>
        </c:ser>
        <c:ser>
          <c:idx val="4"/>
          <c:order val="4"/>
          <c:tx>
            <c:strRef>
              <c:f>'SCOP levels'!$G$1</c:f>
              <c:strCache>
                <c:ptCount val="1"/>
                <c:pt idx="0">
                  <c:v>Protein</c:v>
                </c:pt>
              </c:strCache>
            </c:strRef>
          </c:tx>
          <c:invertIfNegative val="0"/>
          <c:cat>
            <c:strRef>
              <c:f>'SCOP levels'!$B$2:$B$6</c:f>
              <c:strCache>
                <c:ptCount val="5"/>
                <c:pt idx="0">
                  <c:v>Computational study of protein structure or evolution</c:v>
                </c:pt>
                <c:pt idx="1">
                  <c:v>Train or benchmark an algorithm</c:v>
                </c:pt>
                <c:pt idx="2">
                  <c:v>Augment a non-SCOP dataset with SCOP classification</c:v>
                </c:pt>
                <c:pt idx="3">
                  <c:v>Investigate classification of one protein or a small set of proteins</c:v>
                </c:pt>
                <c:pt idx="4">
                  <c:v>Derive database from SCOP and/or ASTRAL</c:v>
                </c:pt>
              </c:strCache>
            </c:strRef>
          </c:cat>
          <c:val>
            <c:numRef>
              <c:f>'SCOP levels'!$G$2:$G$6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'SCOP levels'!$H$1</c:f>
              <c:strCache>
                <c:ptCount val="1"/>
                <c:pt idx="0">
                  <c:v>Species</c:v>
                </c:pt>
              </c:strCache>
            </c:strRef>
          </c:tx>
          <c:invertIfNegative val="0"/>
          <c:cat>
            <c:strRef>
              <c:f>'SCOP levels'!$B$2:$B$6</c:f>
              <c:strCache>
                <c:ptCount val="5"/>
                <c:pt idx="0">
                  <c:v>Computational study of protein structure or evolution</c:v>
                </c:pt>
                <c:pt idx="1">
                  <c:v>Train or benchmark an algorithm</c:v>
                </c:pt>
                <c:pt idx="2">
                  <c:v>Augment a non-SCOP dataset with SCOP classification</c:v>
                </c:pt>
                <c:pt idx="3">
                  <c:v>Investigate classification of one protein or a small set of proteins</c:v>
                </c:pt>
                <c:pt idx="4">
                  <c:v>Derive database from SCOP and/or ASTRAL</c:v>
                </c:pt>
              </c:strCache>
            </c:strRef>
          </c:cat>
          <c:val>
            <c:numRef>
              <c:f>'SCOP levels'!$H$2:$H$6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'SCOP levels'!$I$1</c:f>
              <c:strCache>
                <c:ptCount val="1"/>
                <c:pt idx="0">
                  <c:v>Domain</c:v>
                </c:pt>
              </c:strCache>
            </c:strRef>
          </c:tx>
          <c:invertIfNegative val="0"/>
          <c:cat>
            <c:strRef>
              <c:f>'SCOP levels'!$B$2:$B$6</c:f>
              <c:strCache>
                <c:ptCount val="5"/>
                <c:pt idx="0">
                  <c:v>Computational study of protein structure or evolution</c:v>
                </c:pt>
                <c:pt idx="1">
                  <c:v>Train or benchmark an algorithm</c:v>
                </c:pt>
                <c:pt idx="2">
                  <c:v>Augment a non-SCOP dataset with SCOP classification</c:v>
                </c:pt>
                <c:pt idx="3">
                  <c:v>Investigate classification of one protein or a small set of proteins</c:v>
                </c:pt>
                <c:pt idx="4">
                  <c:v>Derive database from SCOP and/or ASTRAL</c:v>
                </c:pt>
              </c:strCache>
            </c:strRef>
          </c:cat>
          <c:val>
            <c:numRef>
              <c:f>'SCOP levels'!$I$2:$I$6</c:f>
              <c:numCache>
                <c:formatCode>General</c:formatCode>
                <c:ptCount val="5"/>
                <c:pt idx="0">
                  <c:v>49</c:v>
                </c:pt>
                <c:pt idx="1">
                  <c:v>13</c:v>
                </c:pt>
                <c:pt idx="2">
                  <c:v>33</c:v>
                </c:pt>
                <c:pt idx="3">
                  <c:v>19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204352"/>
        <c:axId val="141538944"/>
      </c:barChart>
      <c:catAx>
        <c:axId val="143204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538944"/>
        <c:crosses val="autoZero"/>
        <c:auto val="1"/>
        <c:lblAlgn val="ctr"/>
        <c:lblOffset val="100"/>
        <c:noMultiLvlLbl val="0"/>
      </c:catAx>
      <c:valAx>
        <c:axId val="1415389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3204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SCOP</a:t>
            </a:r>
            <a:r>
              <a:rPr lang="en-US" baseline="0"/>
              <a:t> levels used in 2012-2013 articles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effectLst/>
          </c:spPr>
          <c:invertIfNegative val="0"/>
          <c:dLbls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'SCOP levels'!$C$1:$J$1</c:f>
              <c:strCache>
                <c:ptCount val="8"/>
                <c:pt idx="0">
                  <c:v>Class</c:v>
                </c:pt>
                <c:pt idx="1">
                  <c:v>Fold</c:v>
                </c:pt>
                <c:pt idx="2">
                  <c:v>Superfamily</c:v>
                </c:pt>
                <c:pt idx="3">
                  <c:v>Family</c:v>
                </c:pt>
                <c:pt idx="4">
                  <c:v>Protein</c:v>
                </c:pt>
                <c:pt idx="5">
                  <c:v>Species</c:v>
                </c:pt>
                <c:pt idx="6">
                  <c:v>Domain</c:v>
                </c:pt>
                <c:pt idx="7">
                  <c:v>Any level</c:v>
                </c:pt>
              </c:strCache>
            </c:strRef>
          </c:cat>
          <c:val>
            <c:numRef>
              <c:f>'SCOP levels'!$C$8:$I$8</c:f>
              <c:numCache>
                <c:formatCode>General</c:formatCode>
                <c:ptCount val="7"/>
                <c:pt idx="0">
                  <c:v>80</c:v>
                </c:pt>
                <c:pt idx="1">
                  <c:v>174</c:v>
                </c:pt>
                <c:pt idx="2">
                  <c:v>144</c:v>
                </c:pt>
                <c:pt idx="3">
                  <c:v>84</c:v>
                </c:pt>
                <c:pt idx="4">
                  <c:v>8</c:v>
                </c:pt>
                <c:pt idx="5">
                  <c:v>6</c:v>
                </c:pt>
                <c:pt idx="6">
                  <c:v>116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205888"/>
        <c:axId val="143343616"/>
      </c:barChart>
      <c:catAx>
        <c:axId val="143205888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3343616"/>
        <c:crosses val="autoZero"/>
        <c:auto val="1"/>
        <c:lblAlgn val="ctr"/>
        <c:lblOffset val="100"/>
        <c:noMultiLvlLbl val="0"/>
      </c:catAx>
      <c:valAx>
        <c:axId val="1433436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43205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Journals!$B$1</c:f>
              <c:strCache>
                <c:ptCount val="1"/>
                <c:pt idx="0">
                  <c:v>Number of papers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cat>
            <c:strRef>
              <c:f>Journals!$A$2:$A$38</c:f>
              <c:strCache>
                <c:ptCount val="37"/>
                <c:pt idx="0">
                  <c:v>Nucleic Acids Res</c:v>
                </c:pt>
                <c:pt idx="1">
                  <c:v>PLOS One</c:v>
                </c:pt>
                <c:pt idx="2">
                  <c:v>J Biomol Struct Dyn</c:v>
                </c:pt>
                <c:pt idx="3">
                  <c:v>Bioinformatics</c:v>
                </c:pt>
                <c:pt idx="4">
                  <c:v>Proteins</c:v>
                </c:pt>
                <c:pt idx="5">
                  <c:v>Nat Methods</c:v>
                </c:pt>
                <c:pt idx="6">
                  <c:v>BMC Bioinformatics</c:v>
                </c:pt>
                <c:pt idx="7">
                  <c:v>Science</c:v>
                </c:pt>
                <c:pt idx="8">
                  <c:v>Proc Natl Acad Sci USA</c:v>
                </c:pt>
                <c:pt idx="9">
                  <c:v>PLOS Comput Biol</c:v>
                </c:pt>
                <c:pt idx="10">
                  <c:v>Biol Direct</c:v>
                </c:pt>
                <c:pt idx="11">
                  <c:v>J Biol Chem</c:v>
                </c:pt>
                <c:pt idx="12">
                  <c:v>Biochim Biophys Acta</c:v>
                </c:pt>
                <c:pt idx="13">
                  <c:v>Protein Pept Lett</c:v>
                </c:pt>
                <c:pt idx="14">
                  <c:v>Protein Sci</c:v>
                </c:pt>
                <c:pt idx="15">
                  <c:v>Nat Protoc</c:v>
                </c:pt>
                <c:pt idx="16">
                  <c:v>PLOS Pathog</c:v>
                </c:pt>
                <c:pt idx="17">
                  <c:v>Mol Biol Evol</c:v>
                </c:pt>
                <c:pt idx="18">
                  <c:v>Biochemistry</c:v>
                </c:pt>
                <c:pt idx="19">
                  <c:v>Appl Microbiol Biotechnol</c:v>
                </c:pt>
                <c:pt idx="20">
                  <c:v>BMC Evol Biol</c:v>
                </c:pt>
                <c:pt idx="21">
                  <c:v>Protein Eng Des Sel</c:v>
                </c:pt>
                <c:pt idx="22">
                  <c:v>Mol Biosyst</c:v>
                </c:pt>
                <c:pt idx="23">
                  <c:v>Biochem J</c:v>
                </c:pt>
                <c:pt idx="24">
                  <c:v>J Inorg Biochem</c:v>
                </c:pt>
                <c:pt idx="25">
                  <c:v>Structure</c:v>
                </c:pt>
                <c:pt idx="27">
                  <c:v>BMC Struct Biol</c:v>
                </c:pt>
                <c:pt idx="28">
                  <c:v>Acta Crystallogr D Biol Crystallogr</c:v>
                </c:pt>
                <c:pt idx="29">
                  <c:v>IEEE/ACM Trans Comp Biol Bioinform</c:v>
                </c:pt>
                <c:pt idx="30">
                  <c:v>Amino Acids</c:v>
                </c:pt>
                <c:pt idx="31">
                  <c:v>J Chem Inf Model</c:v>
                </c:pt>
                <c:pt idx="32">
                  <c:v>J Mol Biol</c:v>
                </c:pt>
                <c:pt idx="33">
                  <c:v>Sci Rep</c:v>
                </c:pt>
                <c:pt idx="34">
                  <c:v>J Comput Chem</c:v>
                </c:pt>
                <c:pt idx="35">
                  <c:v>J Bioinform Comput Biol</c:v>
                </c:pt>
                <c:pt idx="36">
                  <c:v>J Struct Funct Genomics</c:v>
                </c:pt>
              </c:strCache>
            </c:strRef>
          </c:cat>
          <c:val>
            <c:numRef>
              <c:f>Journals!$B$2:$B$27</c:f>
              <c:numCache>
                <c:formatCode>General</c:formatCode>
                <c:ptCount val="26"/>
                <c:pt idx="0">
                  <c:v>45</c:v>
                </c:pt>
                <c:pt idx="1">
                  <c:v>71</c:v>
                </c:pt>
                <c:pt idx="2">
                  <c:v>11</c:v>
                </c:pt>
                <c:pt idx="3">
                  <c:v>21</c:v>
                </c:pt>
                <c:pt idx="4">
                  <c:v>27</c:v>
                </c:pt>
                <c:pt idx="5">
                  <c:v>2</c:v>
                </c:pt>
                <c:pt idx="6">
                  <c:v>24</c:v>
                </c:pt>
                <c:pt idx="7">
                  <c:v>1</c:v>
                </c:pt>
                <c:pt idx="8">
                  <c:v>9</c:v>
                </c:pt>
                <c:pt idx="9">
                  <c:v>14</c:v>
                </c:pt>
                <c:pt idx="10">
                  <c:v>3</c:v>
                </c:pt>
                <c:pt idx="11">
                  <c:v>8</c:v>
                </c:pt>
                <c:pt idx="12">
                  <c:v>9</c:v>
                </c:pt>
                <c:pt idx="13">
                  <c:v>5</c:v>
                </c:pt>
                <c:pt idx="14">
                  <c:v>11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7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</c:numCache>
            </c:numRef>
          </c:val>
        </c:ser>
        <c:ser>
          <c:idx val="1"/>
          <c:order val="1"/>
          <c:tx>
            <c:strRef>
              <c:f>Journals!$D$1</c:f>
              <c:strCache>
                <c:ptCount val="1"/>
                <c:pt idx="0">
                  <c:v>Total Citations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</c:spPr>
          <c:invertIfNegative val="0"/>
          <c:cat>
            <c:strRef>
              <c:f>Journals!$A$2:$A$38</c:f>
              <c:strCache>
                <c:ptCount val="37"/>
                <c:pt idx="0">
                  <c:v>Nucleic Acids Res</c:v>
                </c:pt>
                <c:pt idx="1">
                  <c:v>PLOS One</c:v>
                </c:pt>
                <c:pt idx="2">
                  <c:v>J Biomol Struct Dyn</c:v>
                </c:pt>
                <c:pt idx="3">
                  <c:v>Bioinformatics</c:v>
                </c:pt>
                <c:pt idx="4">
                  <c:v>Proteins</c:v>
                </c:pt>
                <c:pt idx="5">
                  <c:v>Nat Methods</c:v>
                </c:pt>
                <c:pt idx="6">
                  <c:v>BMC Bioinformatics</c:v>
                </c:pt>
                <c:pt idx="7">
                  <c:v>Science</c:v>
                </c:pt>
                <c:pt idx="8">
                  <c:v>Proc Natl Acad Sci USA</c:v>
                </c:pt>
                <c:pt idx="9">
                  <c:v>PLOS Comput Biol</c:v>
                </c:pt>
                <c:pt idx="10">
                  <c:v>Biol Direct</c:v>
                </c:pt>
                <c:pt idx="11">
                  <c:v>J Biol Chem</c:v>
                </c:pt>
                <c:pt idx="12">
                  <c:v>Biochim Biophys Acta</c:v>
                </c:pt>
                <c:pt idx="13">
                  <c:v>Protein Pept Lett</c:v>
                </c:pt>
                <c:pt idx="14">
                  <c:v>Protein Sci</c:v>
                </c:pt>
                <c:pt idx="15">
                  <c:v>Nat Protoc</c:v>
                </c:pt>
                <c:pt idx="16">
                  <c:v>PLOS Pathog</c:v>
                </c:pt>
                <c:pt idx="17">
                  <c:v>Mol Biol Evol</c:v>
                </c:pt>
                <c:pt idx="18">
                  <c:v>Biochemistry</c:v>
                </c:pt>
                <c:pt idx="19">
                  <c:v>Appl Microbiol Biotechnol</c:v>
                </c:pt>
                <c:pt idx="20">
                  <c:v>BMC Evol Biol</c:v>
                </c:pt>
                <c:pt idx="21">
                  <c:v>Protein Eng Des Sel</c:v>
                </c:pt>
                <c:pt idx="22">
                  <c:v>Mol Biosyst</c:v>
                </c:pt>
                <c:pt idx="23">
                  <c:v>Biochem J</c:v>
                </c:pt>
                <c:pt idx="24">
                  <c:v>J Inorg Biochem</c:v>
                </c:pt>
                <c:pt idx="25">
                  <c:v>Structure</c:v>
                </c:pt>
                <c:pt idx="27">
                  <c:v>BMC Struct Biol</c:v>
                </c:pt>
                <c:pt idx="28">
                  <c:v>Acta Crystallogr D Biol Crystallogr</c:v>
                </c:pt>
                <c:pt idx="29">
                  <c:v>IEEE/ACM Trans Comp Biol Bioinform</c:v>
                </c:pt>
                <c:pt idx="30">
                  <c:v>Amino Acids</c:v>
                </c:pt>
                <c:pt idx="31">
                  <c:v>J Chem Inf Model</c:v>
                </c:pt>
                <c:pt idx="32">
                  <c:v>J Mol Biol</c:v>
                </c:pt>
                <c:pt idx="33">
                  <c:v>Sci Rep</c:v>
                </c:pt>
                <c:pt idx="34">
                  <c:v>J Comput Chem</c:v>
                </c:pt>
                <c:pt idx="35">
                  <c:v>J Bioinform Comput Biol</c:v>
                </c:pt>
                <c:pt idx="36">
                  <c:v>J Struct Funct Genomics</c:v>
                </c:pt>
              </c:strCache>
            </c:strRef>
          </c:cat>
          <c:val>
            <c:numRef>
              <c:f>Journals!$C$2:$C$27</c:f>
              <c:numCache>
                <c:formatCode>General</c:formatCode>
                <c:ptCount val="26"/>
                <c:pt idx="0">
                  <c:v>1695</c:v>
                </c:pt>
                <c:pt idx="1">
                  <c:v>272</c:v>
                </c:pt>
                <c:pt idx="2">
                  <c:v>117</c:v>
                </c:pt>
                <c:pt idx="3">
                  <c:v>100</c:v>
                </c:pt>
                <c:pt idx="4">
                  <c:v>86</c:v>
                </c:pt>
                <c:pt idx="5">
                  <c:v>107</c:v>
                </c:pt>
                <c:pt idx="6">
                  <c:v>61</c:v>
                </c:pt>
                <c:pt idx="7">
                  <c:v>80</c:v>
                </c:pt>
                <c:pt idx="8">
                  <c:v>70</c:v>
                </c:pt>
                <c:pt idx="9">
                  <c:v>59</c:v>
                </c:pt>
                <c:pt idx="10">
                  <c:v>68</c:v>
                </c:pt>
                <c:pt idx="11">
                  <c:v>52</c:v>
                </c:pt>
                <c:pt idx="12">
                  <c:v>45</c:v>
                </c:pt>
                <c:pt idx="13">
                  <c:v>42</c:v>
                </c:pt>
                <c:pt idx="14">
                  <c:v>35</c:v>
                </c:pt>
                <c:pt idx="15">
                  <c:v>44</c:v>
                </c:pt>
                <c:pt idx="16">
                  <c:v>38</c:v>
                </c:pt>
                <c:pt idx="17">
                  <c:v>35</c:v>
                </c:pt>
                <c:pt idx="18">
                  <c:v>32</c:v>
                </c:pt>
                <c:pt idx="19">
                  <c:v>36</c:v>
                </c:pt>
                <c:pt idx="20">
                  <c:v>34</c:v>
                </c:pt>
                <c:pt idx="21">
                  <c:v>34</c:v>
                </c:pt>
                <c:pt idx="22">
                  <c:v>29</c:v>
                </c:pt>
                <c:pt idx="23">
                  <c:v>31</c:v>
                </c:pt>
                <c:pt idx="24">
                  <c:v>31</c:v>
                </c:pt>
                <c:pt idx="2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257024"/>
        <c:axId val="143345344"/>
      </c:barChart>
      <c:catAx>
        <c:axId val="14425702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3345344"/>
        <c:crosses val="autoZero"/>
        <c:auto val="1"/>
        <c:lblAlgn val="ctr"/>
        <c:lblOffset val="100"/>
        <c:noMultiLvlLbl val="0"/>
      </c:catAx>
      <c:valAx>
        <c:axId val="143345344"/>
        <c:scaling>
          <c:logBase val="10"/>
          <c:orientation val="minMax"/>
          <c:max val="2000"/>
        </c:scaling>
        <c:delete val="0"/>
        <c:axPos val="b"/>
        <c:majorGridlines>
          <c:spPr>
            <a:ln w="12700"/>
          </c:spPr>
        </c:majorGridlines>
        <c:minorGridlines>
          <c:spPr>
            <a:ln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4257024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</xdr:row>
      <xdr:rowOff>101600</xdr:rowOff>
    </xdr:from>
    <xdr:to>
      <xdr:col>11</xdr:col>
      <xdr:colOff>152400</xdr:colOff>
      <xdr:row>20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749300</xdr:colOff>
      <xdr:row>22</xdr:row>
      <xdr:rowOff>88900</xdr:rowOff>
    </xdr:from>
    <xdr:to>
      <xdr:col>10</xdr:col>
      <xdr:colOff>368300</xdr:colOff>
      <xdr:row>36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467540</xdr:colOff>
      <xdr:row>11</xdr:row>
      <xdr:rowOff>31842</xdr:rowOff>
    </xdr:from>
    <xdr:to>
      <xdr:col>13</xdr:col>
      <xdr:colOff>31115</xdr:colOff>
      <xdr:row>31</xdr:row>
      <xdr:rowOff>188506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36105</xdr:colOff>
      <xdr:row>8</xdr:row>
      <xdr:rowOff>76476</xdr:rowOff>
    </xdr:from>
    <xdr:to>
      <xdr:col>22</xdr:col>
      <xdr:colOff>488224</xdr:colOff>
      <xdr:row>26</xdr:row>
      <xdr:rowOff>132714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510721</xdr:colOff>
      <xdr:row>12</xdr:row>
      <xdr:rowOff>34018</xdr:rowOff>
    </xdr:from>
    <xdr:to>
      <xdr:col>1</xdr:col>
      <xdr:colOff>823231</xdr:colOff>
      <xdr:row>28</xdr:row>
      <xdr:rowOff>135252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1549400</xdr:colOff>
      <xdr:row>9</xdr:row>
      <xdr:rowOff>101600</xdr:rowOff>
    </xdr:from>
    <xdr:to>
      <xdr:col>5</xdr:col>
      <xdr:colOff>203200</xdr:colOff>
      <xdr:row>32</xdr:row>
      <xdr:rowOff>88900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631824</xdr:colOff>
      <xdr:row>10</xdr:row>
      <xdr:rowOff>15874</xdr:rowOff>
    </xdr:from>
    <xdr:to>
      <xdr:col>10</xdr:col>
      <xdr:colOff>455839</xdr:colOff>
      <xdr:row>25</xdr:row>
      <xdr:rowOff>81641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35719</xdr:colOff>
      <xdr:row>1</xdr:row>
      <xdr:rowOff>178594</xdr:rowOff>
    </xdr:from>
    <xdr:to>
      <xdr:col>13</xdr:col>
      <xdr:colOff>565546</xdr:colOff>
      <xdr:row>26</xdr:row>
      <xdr:rowOff>142874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p25-HighImpact-AllTime" connectionId="3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W572"/>
  <sheetViews>
    <sheetView tabSelected="1" topLeftCell="A193" zoomScale="70" zoomScaleNormal="70" workbookViewId="0">
      <pane xSplit="1" topLeftCell="D1" activePane="topRight" state="frozen"/>
      <selection pane="topRight" activeCell="A207" sqref="A207"/>
    </sheetView>
  </sheetViews>
  <sheetFormatPr defaultColWidth="11" defaultRowHeight="15.5"/>
  <cols>
    <col min="1" max="1" width="61.1640625" customWidth="1"/>
    <col min="2" max="2" width="25.1640625" hidden="1" customWidth="1"/>
    <col min="3" max="3" width="18.9140625" hidden="1" customWidth="1"/>
    <col min="4" max="4" width="54.33203125" customWidth="1"/>
    <col min="5" max="5" width="10.6640625" hidden="1" customWidth="1"/>
    <col min="6" max="6" width="15.1640625" hidden="1" customWidth="1"/>
    <col min="7" max="7" width="10.1640625" hidden="1" customWidth="1"/>
    <col min="8" max="8" width="14.1640625" hidden="1" customWidth="1"/>
    <col min="9" max="9" width="8.5" hidden="1" customWidth="1"/>
    <col min="10" max="10" width="8.5" customWidth="1"/>
    <col min="11" max="11" width="18" customWidth="1"/>
    <col min="12" max="15" width="29.1640625" customWidth="1"/>
    <col min="16" max="16" width="20.1640625" customWidth="1"/>
    <col min="17" max="18" width="29.1640625" customWidth="1"/>
    <col min="19" max="19" width="34.33203125" customWidth="1"/>
    <col min="20" max="20" width="10.6640625" customWidth="1"/>
    <col min="21" max="21" width="16" bestFit="1" customWidth="1"/>
  </cols>
  <sheetData>
    <row r="1" spans="1:22">
      <c r="A1" s="3" t="s">
        <v>2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2665</v>
      </c>
      <c r="K1" s="1" t="s">
        <v>9</v>
      </c>
      <c r="L1" s="3" t="s">
        <v>2321</v>
      </c>
      <c r="M1" s="3" t="s">
        <v>2531</v>
      </c>
      <c r="N1" s="3" t="s">
        <v>2556</v>
      </c>
      <c r="O1" s="3" t="s">
        <v>2557</v>
      </c>
      <c r="P1" s="3" t="s">
        <v>1283</v>
      </c>
      <c r="Q1" s="3" t="s">
        <v>2322</v>
      </c>
      <c r="R1" s="3" t="s">
        <v>2335</v>
      </c>
      <c r="S1" s="3" t="s">
        <v>1499</v>
      </c>
      <c r="T1" s="3" t="s">
        <v>1260</v>
      </c>
      <c r="U1" s="3" t="s">
        <v>1239</v>
      </c>
      <c r="V1" s="3" t="s">
        <v>2524</v>
      </c>
    </row>
    <row r="2" spans="1:22">
      <c r="A2" t="s">
        <v>1901</v>
      </c>
      <c r="B2" t="s">
        <v>1902</v>
      </c>
      <c r="C2" t="s">
        <v>1903</v>
      </c>
      <c r="D2" t="s">
        <v>1364</v>
      </c>
      <c r="E2">
        <v>195</v>
      </c>
      <c r="F2">
        <v>2</v>
      </c>
      <c r="G2" t="s">
        <v>123</v>
      </c>
      <c r="H2" t="s">
        <v>1904</v>
      </c>
      <c r="I2">
        <v>2013</v>
      </c>
      <c r="J2" s="18">
        <v>0</v>
      </c>
      <c r="K2" t="s">
        <v>1236</v>
      </c>
      <c r="L2" t="s">
        <v>2709</v>
      </c>
      <c r="Q2" t="s">
        <v>2545</v>
      </c>
      <c r="S2" t="s">
        <v>1252</v>
      </c>
    </row>
    <row r="3" spans="1:22">
      <c r="A3" t="s">
        <v>1482</v>
      </c>
      <c r="B3" t="s">
        <v>1483</v>
      </c>
      <c r="C3" t="s">
        <v>1484</v>
      </c>
      <c r="D3" t="s">
        <v>1485</v>
      </c>
      <c r="E3">
        <v>117</v>
      </c>
      <c r="F3">
        <v>51</v>
      </c>
      <c r="G3" t="s">
        <v>965</v>
      </c>
      <c r="H3" t="s">
        <v>1486</v>
      </c>
      <c r="I3">
        <v>2013</v>
      </c>
      <c r="J3" s="18">
        <v>0</v>
      </c>
      <c r="K3" t="s">
        <v>1240</v>
      </c>
      <c r="L3" t="s">
        <v>2600</v>
      </c>
      <c r="M3" t="s">
        <v>2542</v>
      </c>
      <c r="S3" t="s">
        <v>2312</v>
      </c>
    </row>
    <row r="4" spans="1:22">
      <c r="A4" t="s">
        <v>838</v>
      </c>
      <c r="B4" t="s">
        <v>836</v>
      </c>
      <c r="C4" t="s">
        <v>837</v>
      </c>
      <c r="D4" t="s">
        <v>2671</v>
      </c>
      <c r="E4">
        <v>8</v>
      </c>
      <c r="F4">
        <v>7</v>
      </c>
      <c r="G4" t="s">
        <v>98</v>
      </c>
      <c r="I4">
        <v>2013</v>
      </c>
      <c r="J4" s="18">
        <v>2</v>
      </c>
      <c r="K4" t="s">
        <v>1240</v>
      </c>
      <c r="L4" t="s">
        <v>2709</v>
      </c>
      <c r="S4" t="s">
        <v>1258</v>
      </c>
    </row>
    <row r="5" spans="1:22">
      <c r="A5" t="s">
        <v>350</v>
      </c>
      <c r="B5" t="s">
        <v>348</v>
      </c>
      <c r="C5" t="s">
        <v>349</v>
      </c>
      <c r="D5" t="s">
        <v>2701</v>
      </c>
      <c r="E5">
        <v>111</v>
      </c>
      <c r="H5" t="s">
        <v>352</v>
      </c>
      <c r="I5">
        <v>2012</v>
      </c>
      <c r="J5" s="18">
        <v>19</v>
      </c>
      <c r="K5" t="s">
        <v>1240</v>
      </c>
      <c r="L5" t="s">
        <v>2708</v>
      </c>
      <c r="Q5" t="s">
        <v>2336</v>
      </c>
      <c r="S5" t="s">
        <v>1258</v>
      </c>
    </row>
    <row r="6" spans="1:22">
      <c r="A6" t="s">
        <v>1692</v>
      </c>
      <c r="B6" t="s">
        <v>1693</v>
      </c>
      <c r="C6" t="s">
        <v>1694</v>
      </c>
      <c r="D6" t="s">
        <v>2678</v>
      </c>
      <c r="I6">
        <v>2013</v>
      </c>
      <c r="J6" s="18">
        <v>2</v>
      </c>
      <c r="K6" t="s">
        <v>1245</v>
      </c>
    </row>
    <row r="7" spans="1:22">
      <c r="A7" t="s">
        <v>41</v>
      </c>
      <c r="B7" t="s">
        <v>39</v>
      </c>
      <c r="C7" t="s">
        <v>40</v>
      </c>
      <c r="D7" t="s">
        <v>2692</v>
      </c>
      <c r="E7">
        <v>3</v>
      </c>
      <c r="I7">
        <v>2013</v>
      </c>
      <c r="J7" s="18">
        <v>2</v>
      </c>
      <c r="K7" t="s">
        <v>1235</v>
      </c>
      <c r="L7" t="s">
        <v>2719</v>
      </c>
      <c r="M7" t="s">
        <v>2344</v>
      </c>
      <c r="S7" t="s">
        <v>1256</v>
      </c>
    </row>
    <row r="8" spans="1:22">
      <c r="A8" t="s">
        <v>1028</v>
      </c>
      <c r="B8" t="s">
        <v>1026</v>
      </c>
      <c r="C8" t="s">
        <v>1027</v>
      </c>
      <c r="D8" t="s">
        <v>2678</v>
      </c>
      <c r="E8">
        <v>9</v>
      </c>
      <c r="F8">
        <v>3</v>
      </c>
      <c r="H8" t="s">
        <v>1029</v>
      </c>
      <c r="I8">
        <v>2012</v>
      </c>
      <c r="J8" s="18">
        <v>1</v>
      </c>
      <c r="K8" t="s">
        <v>1235</v>
      </c>
      <c r="L8" t="s">
        <v>2601</v>
      </c>
      <c r="M8" t="s">
        <v>1514</v>
      </c>
      <c r="S8" t="s">
        <v>1259</v>
      </c>
    </row>
    <row r="9" spans="1:22">
      <c r="A9" t="s">
        <v>2633</v>
      </c>
      <c r="D9" t="s">
        <v>2675</v>
      </c>
      <c r="J9" s="18">
        <v>5</v>
      </c>
      <c r="K9" t="s">
        <v>1236</v>
      </c>
      <c r="L9" t="s">
        <v>2709</v>
      </c>
      <c r="S9" t="s">
        <v>1258</v>
      </c>
    </row>
    <row r="10" spans="1:22">
      <c r="A10" t="s">
        <v>1448</v>
      </c>
      <c r="B10" t="s">
        <v>1449</v>
      </c>
      <c r="C10" t="s">
        <v>1450</v>
      </c>
      <c r="D10" t="s">
        <v>2693</v>
      </c>
      <c r="E10">
        <v>43</v>
      </c>
      <c r="F10">
        <v>10</v>
      </c>
      <c r="G10" t="s">
        <v>136</v>
      </c>
      <c r="H10" t="s">
        <v>1451</v>
      </c>
      <c r="I10">
        <v>2013</v>
      </c>
      <c r="J10" s="18">
        <v>0</v>
      </c>
      <c r="K10" t="s">
        <v>1169</v>
      </c>
      <c r="L10" t="s">
        <v>2601</v>
      </c>
      <c r="M10" t="s">
        <v>1253</v>
      </c>
      <c r="S10" t="s">
        <v>1256</v>
      </c>
      <c r="T10" t="s">
        <v>2345</v>
      </c>
    </row>
    <row r="11" spans="1:22">
      <c r="A11" t="s">
        <v>1749</v>
      </c>
      <c r="B11" t="s">
        <v>1750</v>
      </c>
      <c r="C11" t="s">
        <v>1751</v>
      </c>
      <c r="D11" t="s">
        <v>2692</v>
      </c>
      <c r="E11">
        <v>3</v>
      </c>
      <c r="G11" t="s">
        <v>103</v>
      </c>
      <c r="I11">
        <v>2013</v>
      </c>
      <c r="J11" s="18">
        <v>5</v>
      </c>
      <c r="K11" t="s">
        <v>1241</v>
      </c>
      <c r="L11" t="s">
        <v>2708</v>
      </c>
      <c r="R11" t="s">
        <v>1282</v>
      </c>
      <c r="S11" t="s">
        <v>2323</v>
      </c>
    </row>
    <row r="12" spans="1:22">
      <c r="A12" t="s">
        <v>1756</v>
      </c>
      <c r="B12" t="s">
        <v>1757</v>
      </c>
      <c r="C12" t="s">
        <v>1754</v>
      </c>
      <c r="D12" t="s">
        <v>2686</v>
      </c>
      <c r="E12">
        <v>9</v>
      </c>
      <c r="F12">
        <v>7</v>
      </c>
      <c r="H12" t="s">
        <v>1758</v>
      </c>
      <c r="I12">
        <v>2013</v>
      </c>
      <c r="J12" s="18">
        <v>2</v>
      </c>
      <c r="K12" t="s">
        <v>1169</v>
      </c>
      <c r="L12" t="s">
        <v>2600</v>
      </c>
      <c r="M12" t="s">
        <v>1290</v>
      </c>
      <c r="S12" t="s">
        <v>2589</v>
      </c>
    </row>
    <row r="13" spans="1:22">
      <c r="A13" t="s">
        <v>1759</v>
      </c>
      <c r="B13" t="s">
        <v>1760</v>
      </c>
      <c r="C13" t="s">
        <v>1754</v>
      </c>
      <c r="D13" t="s">
        <v>2502</v>
      </c>
      <c r="E13">
        <v>14</v>
      </c>
      <c r="G13" t="s">
        <v>450</v>
      </c>
      <c r="H13" t="s">
        <v>1761</v>
      </c>
      <c r="I13">
        <v>2013</v>
      </c>
      <c r="J13" s="18">
        <v>6</v>
      </c>
      <c r="K13" t="s">
        <v>1169</v>
      </c>
      <c r="L13" t="s">
        <v>2708</v>
      </c>
      <c r="S13" t="s">
        <v>2526</v>
      </c>
    </row>
    <row r="14" spans="1:22">
      <c r="A14" t="s">
        <v>1961</v>
      </c>
      <c r="B14" t="s">
        <v>1962</v>
      </c>
      <c r="C14" t="s">
        <v>1963</v>
      </c>
      <c r="D14" t="s">
        <v>1964</v>
      </c>
      <c r="H14">
        <v>892098</v>
      </c>
      <c r="I14">
        <v>2012</v>
      </c>
      <c r="J14" s="18">
        <v>0</v>
      </c>
      <c r="K14" t="s">
        <v>1169</v>
      </c>
      <c r="L14" t="s">
        <v>2719</v>
      </c>
      <c r="M14" t="s">
        <v>2344</v>
      </c>
    </row>
    <row r="15" spans="1:22">
      <c r="A15" t="s">
        <v>288</v>
      </c>
      <c r="B15" t="s">
        <v>286</v>
      </c>
      <c r="C15" t="s">
        <v>287</v>
      </c>
      <c r="D15" t="s">
        <v>285</v>
      </c>
      <c r="I15">
        <v>2012</v>
      </c>
      <c r="J15" s="18">
        <v>12</v>
      </c>
      <c r="K15" t="s">
        <v>1169</v>
      </c>
      <c r="L15" t="s">
        <v>2601</v>
      </c>
      <c r="M15" t="s">
        <v>1253</v>
      </c>
      <c r="P15" t="s">
        <v>1275</v>
      </c>
      <c r="S15" t="s">
        <v>1256</v>
      </c>
      <c r="T15" t="s">
        <v>2345</v>
      </c>
    </row>
    <row r="16" spans="1:22">
      <c r="A16" t="s">
        <v>1622</v>
      </c>
      <c r="B16" t="s">
        <v>1623</v>
      </c>
      <c r="C16" t="s">
        <v>1624</v>
      </c>
      <c r="D16" t="s">
        <v>2671</v>
      </c>
      <c r="E16">
        <v>7</v>
      </c>
      <c r="F16">
        <v>6</v>
      </c>
      <c r="G16" t="s">
        <v>103</v>
      </c>
      <c r="H16" t="s">
        <v>1625</v>
      </c>
      <c r="I16">
        <v>2012</v>
      </c>
      <c r="J16" s="18">
        <v>5</v>
      </c>
      <c r="K16" t="s">
        <v>1240</v>
      </c>
      <c r="L16" t="s">
        <v>2708</v>
      </c>
      <c r="S16" t="s">
        <v>1259</v>
      </c>
    </row>
    <row r="17" spans="1:22">
      <c r="A17" t="s">
        <v>924</v>
      </c>
      <c r="B17" t="s">
        <v>922</v>
      </c>
      <c r="C17" t="s">
        <v>923</v>
      </c>
      <c r="D17" t="s">
        <v>2503</v>
      </c>
      <c r="E17">
        <v>6</v>
      </c>
      <c r="F17">
        <v>12</v>
      </c>
      <c r="H17" t="s">
        <v>925</v>
      </c>
      <c r="I17">
        <v>2012</v>
      </c>
      <c r="J17" s="18">
        <v>0</v>
      </c>
      <c r="K17" t="s">
        <v>1240</v>
      </c>
      <c r="L17" t="s">
        <v>2709</v>
      </c>
      <c r="S17" t="s">
        <v>1256</v>
      </c>
    </row>
    <row r="18" spans="1:22">
      <c r="A18" t="s">
        <v>650</v>
      </c>
      <c r="B18" t="s">
        <v>648</v>
      </c>
      <c r="C18" t="s">
        <v>649</v>
      </c>
      <c r="D18" t="s">
        <v>599</v>
      </c>
      <c r="E18">
        <v>28</v>
      </c>
      <c r="F18">
        <v>14</v>
      </c>
      <c r="H18" t="s">
        <v>651</v>
      </c>
      <c r="I18">
        <v>2012</v>
      </c>
      <c r="J18" s="18">
        <v>7</v>
      </c>
      <c r="K18" t="s">
        <v>1169</v>
      </c>
      <c r="L18" t="s">
        <v>2601</v>
      </c>
      <c r="M18" t="s">
        <v>1514</v>
      </c>
    </row>
    <row r="19" spans="1:22">
      <c r="A19" t="s">
        <v>365</v>
      </c>
      <c r="B19" t="s">
        <v>363</v>
      </c>
      <c r="C19" t="s">
        <v>364</v>
      </c>
      <c r="D19" t="s">
        <v>2683</v>
      </c>
      <c r="I19">
        <v>2013</v>
      </c>
      <c r="J19" s="18">
        <v>3</v>
      </c>
      <c r="K19" t="s">
        <v>1169</v>
      </c>
      <c r="L19" t="s">
        <v>2600</v>
      </c>
      <c r="M19" t="s">
        <v>1243</v>
      </c>
      <c r="N19" t="s">
        <v>2540</v>
      </c>
      <c r="O19" t="s">
        <v>1246</v>
      </c>
      <c r="S19" t="s">
        <v>1251</v>
      </c>
    </row>
    <row r="20" spans="1:22">
      <c r="A20" t="s">
        <v>234</v>
      </c>
      <c r="B20" t="s">
        <v>232</v>
      </c>
      <c r="C20" t="s">
        <v>233</v>
      </c>
      <c r="D20" t="s">
        <v>235</v>
      </c>
      <c r="E20">
        <v>75</v>
      </c>
      <c r="F20">
        <v>1</v>
      </c>
      <c r="H20" t="s">
        <v>236</v>
      </c>
      <c r="I20">
        <v>2012</v>
      </c>
      <c r="J20" s="18">
        <v>5</v>
      </c>
      <c r="K20" t="s">
        <v>1169</v>
      </c>
      <c r="L20" t="s">
        <v>2601</v>
      </c>
      <c r="M20" t="s">
        <v>1253</v>
      </c>
      <c r="S20" t="s">
        <v>1256</v>
      </c>
      <c r="T20" t="s">
        <v>2345</v>
      </c>
    </row>
    <row r="21" spans="1:22">
      <c r="A21" t="s">
        <v>2225</v>
      </c>
      <c r="B21" t="s">
        <v>2226</v>
      </c>
      <c r="C21" t="s">
        <v>2227</v>
      </c>
      <c r="D21" t="s">
        <v>2671</v>
      </c>
      <c r="E21">
        <v>8</v>
      </c>
      <c r="F21">
        <v>6</v>
      </c>
      <c r="G21" t="s">
        <v>103</v>
      </c>
      <c r="I21">
        <v>2013</v>
      </c>
      <c r="J21" s="18">
        <v>4</v>
      </c>
      <c r="K21" t="s">
        <v>1169</v>
      </c>
      <c r="L21" t="s">
        <v>2600</v>
      </c>
      <c r="M21" t="s">
        <v>2542</v>
      </c>
      <c r="S21" t="s">
        <v>2588</v>
      </c>
    </row>
    <row r="22" spans="1:22">
      <c r="A22" t="s">
        <v>1043</v>
      </c>
      <c r="B22" t="s">
        <v>1041</v>
      </c>
      <c r="C22" t="s">
        <v>1042</v>
      </c>
      <c r="D22" t="s">
        <v>2656</v>
      </c>
      <c r="E22">
        <v>40</v>
      </c>
      <c r="F22">
        <v>2</v>
      </c>
      <c r="G22" t="s">
        <v>450</v>
      </c>
      <c r="H22" t="s">
        <v>1044</v>
      </c>
      <c r="I22">
        <v>2013</v>
      </c>
      <c r="J22" s="18">
        <v>0</v>
      </c>
      <c r="K22" t="s">
        <v>1169</v>
      </c>
      <c r="L22" t="s">
        <v>2709</v>
      </c>
      <c r="S22" t="s">
        <v>1259</v>
      </c>
    </row>
    <row r="23" spans="1:22">
      <c r="A23" t="s">
        <v>1917</v>
      </c>
      <c r="B23" t="s">
        <v>1918</v>
      </c>
      <c r="C23" t="s">
        <v>1919</v>
      </c>
      <c r="D23" t="s">
        <v>2578</v>
      </c>
      <c r="E23">
        <v>80</v>
      </c>
      <c r="F23">
        <v>10</v>
      </c>
      <c r="G23" t="s">
        <v>136</v>
      </c>
      <c r="H23" t="s">
        <v>1920</v>
      </c>
      <c r="I23">
        <v>2012</v>
      </c>
      <c r="J23" s="18">
        <v>2</v>
      </c>
      <c r="K23" t="s">
        <v>1240</v>
      </c>
      <c r="L23" t="s">
        <v>2709</v>
      </c>
      <c r="S23" t="s">
        <v>1284</v>
      </c>
    </row>
    <row r="24" spans="1:22">
      <c r="A24" t="s">
        <v>1564</v>
      </c>
      <c r="B24" t="s">
        <v>1565</v>
      </c>
      <c r="C24" t="s">
        <v>1566</v>
      </c>
      <c r="D24" t="s">
        <v>1567</v>
      </c>
      <c r="E24">
        <v>183</v>
      </c>
      <c r="F24">
        <v>1</v>
      </c>
      <c r="G24" t="s">
        <v>98</v>
      </c>
      <c r="H24" t="s">
        <v>1568</v>
      </c>
      <c r="I24">
        <v>2013</v>
      </c>
      <c r="J24" s="18">
        <v>0</v>
      </c>
      <c r="K24" t="s">
        <v>1240</v>
      </c>
      <c r="L24" t="s">
        <v>2719</v>
      </c>
      <c r="M24" t="s">
        <v>2344</v>
      </c>
      <c r="V24" t="s">
        <v>2345</v>
      </c>
    </row>
    <row r="25" spans="1:22">
      <c r="A25" t="s">
        <v>2277</v>
      </c>
      <c r="B25" t="s">
        <v>2278</v>
      </c>
      <c r="C25" t="s">
        <v>2279</v>
      </c>
      <c r="D25" t="s">
        <v>2578</v>
      </c>
      <c r="E25">
        <v>80</v>
      </c>
      <c r="F25">
        <v>8</v>
      </c>
      <c r="G25" t="s">
        <v>459</v>
      </c>
      <c r="H25" t="s">
        <v>2280</v>
      </c>
      <c r="I25">
        <v>2012</v>
      </c>
      <c r="J25" s="18">
        <v>10</v>
      </c>
      <c r="K25" t="s">
        <v>1169</v>
      </c>
      <c r="L25" t="s">
        <v>2601</v>
      </c>
      <c r="M25" t="s">
        <v>1253</v>
      </c>
      <c r="S25" t="s">
        <v>1256</v>
      </c>
    </row>
    <row r="26" spans="1:22">
      <c r="A26" t="s">
        <v>1051</v>
      </c>
      <c r="B26" t="s">
        <v>1049</v>
      </c>
      <c r="C26" t="s">
        <v>1050</v>
      </c>
      <c r="D26" t="s">
        <v>2507</v>
      </c>
      <c r="E26">
        <v>6</v>
      </c>
      <c r="F26" t="s">
        <v>1052</v>
      </c>
      <c r="H26" t="s">
        <v>1053</v>
      </c>
      <c r="I26">
        <v>2012</v>
      </c>
      <c r="J26" s="18">
        <v>1</v>
      </c>
      <c r="K26" t="s">
        <v>1169</v>
      </c>
      <c r="L26" t="s">
        <v>2719</v>
      </c>
      <c r="M26" t="s">
        <v>2344</v>
      </c>
    </row>
    <row r="27" spans="1:22">
      <c r="A27" t="s">
        <v>1723</v>
      </c>
      <c r="B27" t="s">
        <v>1724</v>
      </c>
      <c r="C27" t="s">
        <v>1725</v>
      </c>
      <c r="D27" t="s">
        <v>662</v>
      </c>
      <c r="E27">
        <v>94</v>
      </c>
      <c r="F27">
        <v>5</v>
      </c>
      <c r="G27" t="s">
        <v>757</v>
      </c>
      <c r="H27" t="s">
        <v>1726</v>
      </c>
      <c r="I27">
        <v>2012</v>
      </c>
      <c r="J27" s="18">
        <v>14</v>
      </c>
      <c r="K27" t="s">
        <v>1169</v>
      </c>
      <c r="L27" t="s">
        <v>2601</v>
      </c>
      <c r="M27" t="s">
        <v>1253</v>
      </c>
      <c r="S27" t="s">
        <v>1259</v>
      </c>
      <c r="T27" t="s">
        <v>2345</v>
      </c>
    </row>
    <row r="28" spans="1:22">
      <c r="A28" t="s">
        <v>1234</v>
      </c>
      <c r="B28" t="s">
        <v>645</v>
      </c>
      <c r="C28" t="s">
        <v>646</v>
      </c>
      <c r="D28" t="s">
        <v>599</v>
      </c>
      <c r="E28">
        <v>29</v>
      </c>
      <c r="F28">
        <v>11</v>
      </c>
      <c r="H28" t="s">
        <v>647</v>
      </c>
      <c r="I28">
        <v>2013</v>
      </c>
      <c r="J28" s="18">
        <v>3</v>
      </c>
      <c r="K28" t="s">
        <v>1287</v>
      </c>
      <c r="L28" t="s">
        <v>2601</v>
      </c>
      <c r="M28" t="s">
        <v>1514</v>
      </c>
    </row>
    <row r="29" spans="1:22">
      <c r="A29" t="s">
        <v>140</v>
      </c>
      <c r="B29" t="s">
        <v>138</v>
      </c>
      <c r="C29" t="s">
        <v>139</v>
      </c>
      <c r="D29" t="s">
        <v>2690</v>
      </c>
      <c r="E29">
        <v>20</v>
      </c>
      <c r="F29">
        <v>3</v>
      </c>
      <c r="H29" t="s">
        <v>141</v>
      </c>
      <c r="I29">
        <v>2013</v>
      </c>
      <c r="J29" s="18">
        <v>1</v>
      </c>
      <c r="K29" t="s">
        <v>1245</v>
      </c>
    </row>
    <row r="30" spans="1:22">
      <c r="A30" t="s">
        <v>1613</v>
      </c>
      <c r="B30" t="s">
        <v>1614</v>
      </c>
      <c r="C30" t="s">
        <v>1615</v>
      </c>
      <c r="D30" t="s">
        <v>1616</v>
      </c>
      <c r="E30">
        <v>44</v>
      </c>
      <c r="F30">
        <v>2</v>
      </c>
      <c r="G30" t="s">
        <v>450</v>
      </c>
      <c r="H30" t="s">
        <v>1617</v>
      </c>
      <c r="I30">
        <v>2013</v>
      </c>
      <c r="J30" s="18">
        <v>1</v>
      </c>
      <c r="K30" t="s">
        <v>1245</v>
      </c>
    </row>
    <row r="31" spans="1:22">
      <c r="A31" t="s">
        <v>1067</v>
      </c>
      <c r="B31" t="s">
        <v>1065</v>
      </c>
      <c r="C31" t="s">
        <v>1066</v>
      </c>
      <c r="D31" t="s">
        <v>2677</v>
      </c>
      <c r="E31">
        <v>12</v>
      </c>
      <c r="H31">
        <v>3</v>
      </c>
      <c r="I31">
        <v>2012</v>
      </c>
      <c r="J31" s="18">
        <v>1</v>
      </c>
      <c r="K31" t="s">
        <v>1240</v>
      </c>
      <c r="L31" t="s">
        <v>2709</v>
      </c>
      <c r="S31" t="s">
        <v>1256</v>
      </c>
    </row>
    <row r="32" spans="1:22">
      <c r="A32" t="s">
        <v>161</v>
      </c>
      <c r="B32" t="s">
        <v>159</v>
      </c>
      <c r="C32" t="s">
        <v>160</v>
      </c>
      <c r="D32" t="s">
        <v>2688</v>
      </c>
      <c r="E32">
        <v>109</v>
      </c>
      <c r="F32">
        <v>24</v>
      </c>
      <c r="H32" t="s">
        <v>162</v>
      </c>
      <c r="I32">
        <v>2012</v>
      </c>
      <c r="J32" s="18">
        <v>6</v>
      </c>
      <c r="K32" t="s">
        <v>1169</v>
      </c>
      <c r="L32" t="s">
        <v>2719</v>
      </c>
      <c r="M32" t="s">
        <v>2344</v>
      </c>
      <c r="Q32" t="s">
        <v>2316</v>
      </c>
    </row>
    <row r="33" spans="1:23">
      <c r="A33" t="s">
        <v>1469</v>
      </c>
      <c r="B33" t="s">
        <v>1470</v>
      </c>
      <c r="C33" t="s">
        <v>1471</v>
      </c>
      <c r="D33" t="s">
        <v>1472</v>
      </c>
      <c r="E33">
        <v>37</v>
      </c>
      <c r="F33">
        <v>2</v>
      </c>
      <c r="G33" t="s">
        <v>213</v>
      </c>
      <c r="H33" t="s">
        <v>1473</v>
      </c>
      <c r="I33">
        <v>2013</v>
      </c>
      <c r="J33" s="18">
        <v>0</v>
      </c>
      <c r="K33" t="s">
        <v>1169</v>
      </c>
      <c r="L33" t="s">
        <v>2601</v>
      </c>
      <c r="M33" t="s">
        <v>1253</v>
      </c>
      <c r="S33" t="s">
        <v>1256</v>
      </c>
      <c r="T33" t="s">
        <v>2345</v>
      </c>
    </row>
    <row r="34" spans="1:23">
      <c r="A34" t="s">
        <v>2231</v>
      </c>
      <c r="B34" t="s">
        <v>2232</v>
      </c>
      <c r="C34" t="s">
        <v>2233</v>
      </c>
      <c r="D34" t="s">
        <v>2234</v>
      </c>
      <c r="H34">
        <v>541359</v>
      </c>
      <c r="I34">
        <v>2013</v>
      </c>
      <c r="J34" s="18">
        <v>0</v>
      </c>
      <c r="K34" t="s">
        <v>1169</v>
      </c>
      <c r="L34" t="s">
        <v>2708</v>
      </c>
      <c r="Q34" t="s">
        <v>2523</v>
      </c>
      <c r="S34" t="s">
        <v>2510</v>
      </c>
    </row>
    <row r="35" spans="1:23">
      <c r="A35" t="s">
        <v>948</v>
      </c>
      <c r="B35" t="s">
        <v>946</v>
      </c>
      <c r="C35" t="s">
        <v>947</v>
      </c>
      <c r="D35" t="s">
        <v>2672</v>
      </c>
      <c r="E35">
        <v>8</v>
      </c>
      <c r="F35">
        <v>12</v>
      </c>
      <c r="H35" t="s">
        <v>949</v>
      </c>
      <c r="I35">
        <v>2012</v>
      </c>
      <c r="J35" s="18">
        <v>5</v>
      </c>
      <c r="K35" t="s">
        <v>1240</v>
      </c>
      <c r="L35" t="s">
        <v>2600</v>
      </c>
      <c r="M35" t="s">
        <v>2542</v>
      </c>
      <c r="S35" t="s">
        <v>1251</v>
      </c>
    </row>
    <row r="36" spans="1:23">
      <c r="A36" t="s">
        <v>38</v>
      </c>
      <c r="B36" t="s">
        <v>36</v>
      </c>
      <c r="C36" t="s">
        <v>37</v>
      </c>
      <c r="D36" t="s">
        <v>2692</v>
      </c>
      <c r="E36">
        <v>3</v>
      </c>
      <c r="I36">
        <v>2013</v>
      </c>
      <c r="J36" s="18">
        <v>1</v>
      </c>
      <c r="K36" t="s">
        <v>1169</v>
      </c>
      <c r="L36" t="s">
        <v>2601</v>
      </c>
      <c r="M36" t="s">
        <v>1253</v>
      </c>
      <c r="S36" t="s">
        <v>1256</v>
      </c>
    </row>
    <row r="37" spans="1:23">
      <c r="A37" t="s">
        <v>1143</v>
      </c>
      <c r="B37" t="s">
        <v>1141</v>
      </c>
      <c r="C37" t="s">
        <v>1142</v>
      </c>
      <c r="D37" t="s">
        <v>2505</v>
      </c>
      <c r="E37">
        <v>121</v>
      </c>
      <c r="F37">
        <v>6</v>
      </c>
      <c r="G37" t="s">
        <v>450</v>
      </c>
      <c r="H37" t="s">
        <v>1144</v>
      </c>
      <c r="I37">
        <v>2013</v>
      </c>
      <c r="J37" s="18">
        <v>8</v>
      </c>
      <c r="K37" t="s">
        <v>1236</v>
      </c>
      <c r="L37" t="s">
        <v>2709</v>
      </c>
      <c r="Q37" t="s">
        <v>2332</v>
      </c>
      <c r="S37" t="s">
        <v>1258</v>
      </c>
      <c r="W37" t="s">
        <v>2345</v>
      </c>
    </row>
    <row r="38" spans="1:23">
      <c r="A38" t="s">
        <v>1783</v>
      </c>
      <c r="B38" t="s">
        <v>1784</v>
      </c>
      <c r="C38" t="s">
        <v>1785</v>
      </c>
      <c r="D38" t="s">
        <v>1786</v>
      </c>
      <c r="E38">
        <v>99</v>
      </c>
      <c r="F38">
        <v>3</v>
      </c>
      <c r="H38" t="s">
        <v>1787</v>
      </c>
      <c r="I38">
        <v>2013</v>
      </c>
      <c r="J38" s="18">
        <v>3</v>
      </c>
      <c r="K38" t="s">
        <v>1248</v>
      </c>
      <c r="L38" t="s">
        <v>2719</v>
      </c>
      <c r="M38" t="s">
        <v>2344</v>
      </c>
    </row>
    <row r="39" spans="1:23">
      <c r="A39" t="s">
        <v>834</v>
      </c>
      <c r="B39" t="s">
        <v>832</v>
      </c>
      <c r="C39" t="s">
        <v>833</v>
      </c>
      <c r="D39" t="s">
        <v>2671</v>
      </c>
      <c r="E39">
        <v>7</v>
      </c>
      <c r="F39">
        <v>6</v>
      </c>
      <c r="H39" t="s">
        <v>835</v>
      </c>
      <c r="I39">
        <v>2012</v>
      </c>
      <c r="J39" s="18">
        <v>4</v>
      </c>
      <c r="K39" t="s">
        <v>1169</v>
      </c>
      <c r="L39" t="s">
        <v>2601</v>
      </c>
      <c r="M39" t="s">
        <v>1253</v>
      </c>
      <c r="S39" t="s">
        <v>1259</v>
      </c>
      <c r="T39" t="s">
        <v>2345</v>
      </c>
    </row>
    <row r="40" spans="1:23">
      <c r="A40" t="s">
        <v>715</v>
      </c>
      <c r="B40" t="s">
        <v>713</v>
      </c>
      <c r="C40" t="s">
        <v>714</v>
      </c>
      <c r="D40" t="s">
        <v>1616</v>
      </c>
      <c r="E40">
        <v>42</v>
      </c>
      <c r="F40">
        <v>6</v>
      </c>
      <c r="H40" t="s">
        <v>716</v>
      </c>
      <c r="I40">
        <v>2012</v>
      </c>
      <c r="J40" s="18">
        <v>16</v>
      </c>
      <c r="K40" t="s">
        <v>1169</v>
      </c>
      <c r="L40" t="s">
        <v>2601</v>
      </c>
      <c r="M40" t="s">
        <v>1253</v>
      </c>
      <c r="S40" t="s">
        <v>1259</v>
      </c>
      <c r="T40" t="s">
        <v>2345</v>
      </c>
    </row>
    <row r="41" spans="1:23">
      <c r="A41" t="s">
        <v>409</v>
      </c>
      <c r="B41" t="s">
        <v>407</v>
      </c>
      <c r="C41" t="s">
        <v>408</v>
      </c>
      <c r="D41" t="s">
        <v>2681</v>
      </c>
      <c r="E41">
        <v>29</v>
      </c>
      <c r="F41">
        <v>6</v>
      </c>
      <c r="H41" t="s">
        <v>410</v>
      </c>
      <c r="I41">
        <v>2012</v>
      </c>
      <c r="J41" s="18">
        <v>3</v>
      </c>
      <c r="K41" t="s">
        <v>1169</v>
      </c>
      <c r="L41" t="s">
        <v>2601</v>
      </c>
      <c r="M41" t="s">
        <v>1253</v>
      </c>
      <c r="S41" t="s">
        <v>1259</v>
      </c>
    </row>
    <row r="42" spans="1:23">
      <c r="A42" t="s">
        <v>341</v>
      </c>
      <c r="B42" t="s">
        <v>339</v>
      </c>
      <c r="C42" t="s">
        <v>340</v>
      </c>
      <c r="D42" t="s">
        <v>337</v>
      </c>
      <c r="E42">
        <v>13</v>
      </c>
      <c r="H42" t="s">
        <v>342</v>
      </c>
      <c r="I42">
        <v>2012</v>
      </c>
      <c r="J42" s="18">
        <v>3</v>
      </c>
      <c r="K42" t="s">
        <v>1169</v>
      </c>
      <c r="L42" t="s">
        <v>2601</v>
      </c>
      <c r="M42" t="s">
        <v>1253</v>
      </c>
      <c r="S42" t="s">
        <v>1258</v>
      </c>
    </row>
    <row r="43" spans="1:23">
      <c r="A43" t="s">
        <v>1227</v>
      </c>
      <c r="B43" t="s">
        <v>1225</v>
      </c>
      <c r="C43" t="s">
        <v>1226</v>
      </c>
      <c r="D43" t="s">
        <v>2578</v>
      </c>
      <c r="E43">
        <v>81</v>
      </c>
      <c r="F43">
        <v>10</v>
      </c>
      <c r="G43" t="s">
        <v>136</v>
      </c>
      <c r="H43" t="s">
        <v>1228</v>
      </c>
      <c r="I43">
        <v>2013</v>
      </c>
      <c r="J43" s="18">
        <v>0</v>
      </c>
      <c r="K43" t="s">
        <v>1169</v>
      </c>
      <c r="L43" t="s">
        <v>2601</v>
      </c>
      <c r="M43" t="s">
        <v>1514</v>
      </c>
    </row>
    <row r="44" spans="1:23">
      <c r="A44" t="s">
        <v>920</v>
      </c>
      <c r="B44" t="s">
        <v>918</v>
      </c>
      <c r="C44" t="s">
        <v>919</v>
      </c>
      <c r="D44" t="s">
        <v>2671</v>
      </c>
      <c r="E44">
        <v>8</v>
      </c>
      <c r="F44">
        <v>3</v>
      </c>
      <c r="H44" t="s">
        <v>921</v>
      </c>
      <c r="I44">
        <v>2013</v>
      </c>
      <c r="J44" s="18">
        <v>6</v>
      </c>
      <c r="K44" t="s">
        <v>1169</v>
      </c>
      <c r="L44" t="s">
        <v>2719</v>
      </c>
      <c r="M44" t="s">
        <v>2344</v>
      </c>
    </row>
    <row r="45" spans="1:23">
      <c r="A45" t="s">
        <v>690</v>
      </c>
      <c r="B45" t="s">
        <v>688</v>
      </c>
      <c r="C45" t="s">
        <v>689</v>
      </c>
      <c r="D45" t="s">
        <v>686</v>
      </c>
      <c r="E45">
        <v>41</v>
      </c>
      <c r="F45" t="s">
        <v>687</v>
      </c>
      <c r="H45" t="s">
        <v>691</v>
      </c>
      <c r="I45">
        <v>2013</v>
      </c>
      <c r="J45" s="18">
        <v>3</v>
      </c>
      <c r="K45" t="s">
        <v>1169</v>
      </c>
      <c r="L45" t="s">
        <v>2719</v>
      </c>
      <c r="M45" t="s">
        <v>2344</v>
      </c>
    </row>
    <row r="46" spans="1:23">
      <c r="A46" t="s">
        <v>1736</v>
      </c>
      <c r="B46" t="s">
        <v>1737</v>
      </c>
      <c r="C46" t="s">
        <v>1738</v>
      </c>
      <c r="D46" t="s">
        <v>1739</v>
      </c>
      <c r="E46">
        <v>587</v>
      </c>
      <c r="F46">
        <v>20</v>
      </c>
      <c r="G46" t="s">
        <v>136</v>
      </c>
      <c r="H46" t="s">
        <v>1740</v>
      </c>
      <c r="I46">
        <v>2013</v>
      </c>
      <c r="J46" s="18">
        <v>0</v>
      </c>
      <c r="K46" t="s">
        <v>1237</v>
      </c>
      <c r="L46" t="s">
        <v>2600</v>
      </c>
      <c r="M46" t="s">
        <v>1243</v>
      </c>
      <c r="S46" t="s">
        <v>1252</v>
      </c>
    </row>
    <row r="47" spans="1:23">
      <c r="A47" t="s">
        <v>1890</v>
      </c>
      <c r="B47" t="s">
        <v>1891</v>
      </c>
      <c r="C47" t="s">
        <v>1892</v>
      </c>
      <c r="D47" t="s">
        <v>2684</v>
      </c>
      <c r="E47">
        <v>419</v>
      </c>
      <c r="F47" s="2">
        <v>41702</v>
      </c>
      <c r="G47" t="s">
        <v>103</v>
      </c>
      <c r="H47" t="s">
        <v>1893</v>
      </c>
      <c r="I47">
        <v>2012</v>
      </c>
      <c r="J47" s="18">
        <v>5</v>
      </c>
      <c r="K47" t="s">
        <v>1240</v>
      </c>
      <c r="L47" t="s">
        <v>2600</v>
      </c>
      <c r="M47" t="s">
        <v>2542</v>
      </c>
      <c r="S47" t="s">
        <v>2592</v>
      </c>
    </row>
    <row r="48" spans="1:23">
      <c r="A48" t="s">
        <v>47</v>
      </c>
      <c r="B48" t="s">
        <v>45</v>
      </c>
      <c r="C48" t="s">
        <v>46</v>
      </c>
      <c r="D48" t="s">
        <v>48</v>
      </c>
      <c r="E48">
        <v>13</v>
      </c>
      <c r="F48">
        <v>2</v>
      </c>
      <c r="H48" t="s">
        <v>49</v>
      </c>
      <c r="I48">
        <v>2013</v>
      </c>
      <c r="J48" s="18">
        <v>1</v>
      </c>
      <c r="K48" t="s">
        <v>1169</v>
      </c>
      <c r="L48" t="s">
        <v>2719</v>
      </c>
      <c r="M48" t="s">
        <v>2344</v>
      </c>
    </row>
    <row r="49" spans="1:19">
      <c r="A49" t="s">
        <v>2673</v>
      </c>
      <c r="B49" t="s">
        <v>2032</v>
      </c>
      <c r="C49" t="s">
        <v>2033</v>
      </c>
      <c r="D49" t="s">
        <v>2674</v>
      </c>
      <c r="E49">
        <v>69</v>
      </c>
      <c r="G49" t="s">
        <v>213</v>
      </c>
      <c r="H49" t="s">
        <v>2034</v>
      </c>
      <c r="I49">
        <v>2013</v>
      </c>
      <c r="J49" s="18">
        <v>0</v>
      </c>
      <c r="K49" t="s">
        <v>1240</v>
      </c>
      <c r="L49" t="s">
        <v>2719</v>
      </c>
      <c r="M49" t="s">
        <v>2344</v>
      </c>
    </row>
    <row r="50" spans="1:19">
      <c r="A50" t="s">
        <v>2150</v>
      </c>
      <c r="B50" t="s">
        <v>2151</v>
      </c>
      <c r="C50" t="s">
        <v>2152</v>
      </c>
      <c r="D50" t="s">
        <v>2691</v>
      </c>
      <c r="E50">
        <v>22</v>
      </c>
      <c r="F50">
        <v>6</v>
      </c>
      <c r="G50" t="s">
        <v>103</v>
      </c>
      <c r="H50" t="s">
        <v>2153</v>
      </c>
      <c r="I50">
        <v>2013</v>
      </c>
      <c r="J50" s="18">
        <v>0</v>
      </c>
      <c r="K50" t="s">
        <v>1240</v>
      </c>
      <c r="L50" t="s">
        <v>2600</v>
      </c>
      <c r="M50" t="s">
        <v>2542</v>
      </c>
      <c r="P50">
        <v>7000</v>
      </c>
      <c r="S50" t="s">
        <v>1251</v>
      </c>
    </row>
    <row r="51" spans="1:19">
      <c r="A51" t="s">
        <v>2628</v>
      </c>
      <c r="D51" t="s">
        <v>2671</v>
      </c>
      <c r="J51" s="18">
        <v>1</v>
      </c>
      <c r="K51" t="s">
        <v>1240</v>
      </c>
      <c r="L51" t="s">
        <v>2708</v>
      </c>
      <c r="S51" t="s">
        <v>1259</v>
      </c>
    </row>
    <row r="52" spans="1:19">
      <c r="A52" t="s">
        <v>94</v>
      </c>
      <c r="B52" t="s">
        <v>92</v>
      </c>
      <c r="C52" t="s">
        <v>93</v>
      </c>
      <c r="D52" t="s">
        <v>2578</v>
      </c>
      <c r="I52">
        <v>2013</v>
      </c>
      <c r="J52" s="18">
        <v>1</v>
      </c>
      <c r="K52" t="s">
        <v>1240</v>
      </c>
      <c r="L52" t="s">
        <v>2708</v>
      </c>
      <c r="P52" t="s">
        <v>2538</v>
      </c>
      <c r="S52" t="s">
        <v>1259</v>
      </c>
    </row>
    <row r="53" spans="1:19">
      <c r="A53" t="s">
        <v>1464</v>
      </c>
      <c r="B53" t="s">
        <v>1465</v>
      </c>
      <c r="C53" t="s">
        <v>1466</v>
      </c>
      <c r="D53" t="s">
        <v>1467</v>
      </c>
      <c r="E53">
        <v>41</v>
      </c>
      <c r="F53">
        <v>4</v>
      </c>
      <c r="G53" t="s">
        <v>965</v>
      </c>
      <c r="H53" t="s">
        <v>1468</v>
      </c>
      <c r="I53">
        <v>2013</v>
      </c>
      <c r="J53" s="18">
        <v>0</v>
      </c>
      <c r="K53" t="s">
        <v>1237</v>
      </c>
      <c r="L53" t="s">
        <v>2708</v>
      </c>
      <c r="R53" t="s">
        <v>1282</v>
      </c>
      <c r="S53" t="s">
        <v>2323</v>
      </c>
    </row>
    <row r="54" spans="1:19">
      <c r="A54" t="s">
        <v>2613</v>
      </c>
      <c r="D54" t="s">
        <v>599</v>
      </c>
      <c r="J54" s="18">
        <v>8</v>
      </c>
      <c r="K54" t="s">
        <v>1169</v>
      </c>
      <c r="L54" t="s">
        <v>2709</v>
      </c>
      <c r="S54" t="s">
        <v>1256</v>
      </c>
    </row>
    <row r="55" spans="1:19">
      <c r="A55" t="s">
        <v>1708</v>
      </c>
      <c r="B55" t="s">
        <v>1709</v>
      </c>
      <c r="C55" t="s">
        <v>1710</v>
      </c>
      <c r="D55" t="s">
        <v>1711</v>
      </c>
      <c r="E55">
        <v>1259</v>
      </c>
      <c r="G55" t="s">
        <v>136</v>
      </c>
      <c r="H55" t="s">
        <v>1712</v>
      </c>
      <c r="I55">
        <v>2012</v>
      </c>
      <c r="J55" s="18">
        <v>13</v>
      </c>
      <c r="K55" t="s">
        <v>1248</v>
      </c>
      <c r="L55" t="s">
        <v>2719</v>
      </c>
      <c r="M55" t="s">
        <v>2344</v>
      </c>
    </row>
    <row r="56" spans="1:19">
      <c r="A56" t="s">
        <v>748</v>
      </c>
      <c r="B56" t="s">
        <v>746</v>
      </c>
      <c r="C56" t="s">
        <v>747</v>
      </c>
      <c r="D56" t="s">
        <v>2703</v>
      </c>
      <c r="E56">
        <v>25</v>
      </c>
      <c r="F56">
        <v>2</v>
      </c>
      <c r="G56" t="s">
        <v>450</v>
      </c>
      <c r="H56" t="s">
        <v>749</v>
      </c>
      <c r="I56">
        <v>2012</v>
      </c>
      <c r="J56" s="18">
        <v>1</v>
      </c>
      <c r="K56" t="s">
        <v>1169</v>
      </c>
      <c r="L56" t="s">
        <v>2719</v>
      </c>
      <c r="M56" t="s">
        <v>2344</v>
      </c>
    </row>
    <row r="57" spans="1:19">
      <c r="A57" t="s">
        <v>916</v>
      </c>
      <c r="B57" t="s">
        <v>914</v>
      </c>
      <c r="C57" t="s">
        <v>915</v>
      </c>
      <c r="D57" t="s">
        <v>2671</v>
      </c>
      <c r="E57">
        <v>7</v>
      </c>
      <c r="F57">
        <v>10</v>
      </c>
      <c r="H57" t="s">
        <v>917</v>
      </c>
      <c r="I57">
        <v>2012</v>
      </c>
      <c r="J57" s="18">
        <v>8</v>
      </c>
      <c r="K57" t="s">
        <v>1235</v>
      </c>
      <c r="L57" t="s">
        <v>2601</v>
      </c>
      <c r="M57" t="s">
        <v>1514</v>
      </c>
      <c r="Q57" t="s">
        <v>1265</v>
      </c>
      <c r="S57" t="s">
        <v>1252</v>
      </c>
    </row>
    <row r="58" spans="1:19">
      <c r="A58" t="s">
        <v>1815</v>
      </c>
      <c r="B58" t="s">
        <v>1816</v>
      </c>
      <c r="C58" t="s">
        <v>1817</v>
      </c>
      <c r="D58" t="s">
        <v>2685</v>
      </c>
      <c r="E58">
        <v>13</v>
      </c>
      <c r="F58">
        <v>4</v>
      </c>
      <c r="H58" t="s">
        <v>1818</v>
      </c>
      <c r="I58">
        <v>2012</v>
      </c>
      <c r="J58" s="18">
        <v>1</v>
      </c>
      <c r="K58" t="s">
        <v>1235</v>
      </c>
      <c r="L58" t="s">
        <v>2719</v>
      </c>
      <c r="M58" t="s">
        <v>2553</v>
      </c>
    </row>
    <row r="59" spans="1:19">
      <c r="A59" t="s">
        <v>643</v>
      </c>
      <c r="B59" t="s">
        <v>641</v>
      </c>
      <c r="C59" t="s">
        <v>642</v>
      </c>
      <c r="D59" t="s">
        <v>599</v>
      </c>
      <c r="E59">
        <v>28</v>
      </c>
      <c r="F59">
        <v>21</v>
      </c>
      <c r="H59" t="s">
        <v>644</v>
      </c>
      <c r="I59">
        <v>2012</v>
      </c>
      <c r="J59" s="18">
        <v>11</v>
      </c>
      <c r="K59" t="s">
        <v>1169</v>
      </c>
      <c r="L59" t="s">
        <v>2719</v>
      </c>
      <c r="M59" t="s">
        <v>2344</v>
      </c>
      <c r="Q59" t="s">
        <v>2316</v>
      </c>
    </row>
    <row r="60" spans="1:19">
      <c r="A60" t="s">
        <v>90</v>
      </c>
      <c r="B60" t="s">
        <v>88</v>
      </c>
      <c r="C60" t="s">
        <v>89</v>
      </c>
      <c r="D60" t="s">
        <v>2578</v>
      </c>
      <c r="E60">
        <v>80</v>
      </c>
      <c r="F60">
        <v>4</v>
      </c>
      <c r="H60" t="s">
        <v>91</v>
      </c>
      <c r="I60">
        <v>2012</v>
      </c>
      <c r="J60" s="18">
        <v>8</v>
      </c>
      <c r="K60" t="s">
        <v>1169</v>
      </c>
      <c r="L60" t="s">
        <v>2601</v>
      </c>
      <c r="M60" t="s">
        <v>1514</v>
      </c>
    </row>
    <row r="61" spans="1:19">
      <c r="A61" t="s">
        <v>2143</v>
      </c>
      <c r="B61" t="s">
        <v>2144</v>
      </c>
      <c r="C61" t="s">
        <v>2145</v>
      </c>
      <c r="D61" t="s">
        <v>2502</v>
      </c>
      <c r="E61">
        <v>13</v>
      </c>
      <c r="G61" t="s">
        <v>427</v>
      </c>
      <c r="I61">
        <v>2012</v>
      </c>
      <c r="J61" s="18">
        <v>1</v>
      </c>
      <c r="K61" t="s">
        <v>1169</v>
      </c>
      <c r="L61" t="s">
        <v>2601</v>
      </c>
      <c r="M61" t="s">
        <v>1253</v>
      </c>
      <c r="S61" t="s">
        <v>1252</v>
      </c>
    </row>
    <row r="62" spans="1:19">
      <c r="A62" t="s">
        <v>2000</v>
      </c>
      <c r="B62" t="s">
        <v>2001</v>
      </c>
      <c r="C62" t="s">
        <v>2002</v>
      </c>
      <c r="D62" t="s">
        <v>2679</v>
      </c>
      <c r="E62">
        <v>11</v>
      </c>
      <c r="F62">
        <v>6</v>
      </c>
      <c r="G62" t="s">
        <v>965</v>
      </c>
      <c r="H62">
        <v>1343011</v>
      </c>
      <c r="I62">
        <v>2013</v>
      </c>
      <c r="J62" s="18">
        <v>0</v>
      </c>
      <c r="K62" t="s">
        <v>1169</v>
      </c>
      <c r="L62" t="s">
        <v>2601</v>
      </c>
      <c r="M62" t="s">
        <v>1253</v>
      </c>
      <c r="S62" t="s">
        <v>1258</v>
      </c>
    </row>
    <row r="63" spans="1:19">
      <c r="A63" t="s">
        <v>702</v>
      </c>
      <c r="B63" t="s">
        <v>700</v>
      </c>
      <c r="C63" t="s">
        <v>701</v>
      </c>
      <c r="D63" t="s">
        <v>695</v>
      </c>
      <c r="E63">
        <v>431</v>
      </c>
      <c r="F63">
        <v>2</v>
      </c>
      <c r="G63" t="s">
        <v>450</v>
      </c>
      <c r="H63" t="s">
        <v>703</v>
      </c>
      <c r="I63">
        <v>2013</v>
      </c>
      <c r="J63" s="18">
        <v>3</v>
      </c>
      <c r="K63" t="s">
        <v>1237</v>
      </c>
      <c r="L63" t="s">
        <v>2709</v>
      </c>
      <c r="S63" t="s">
        <v>1258</v>
      </c>
    </row>
    <row r="64" spans="1:19">
      <c r="A64" t="s">
        <v>551</v>
      </c>
      <c r="B64" t="s">
        <v>549</v>
      </c>
      <c r="C64" t="s">
        <v>550</v>
      </c>
      <c r="D64" t="s">
        <v>552</v>
      </c>
      <c r="I64">
        <v>2013</v>
      </c>
      <c r="J64" s="18">
        <v>3</v>
      </c>
      <c r="K64" t="s">
        <v>1169</v>
      </c>
      <c r="L64" t="s">
        <v>2708</v>
      </c>
      <c r="S64" t="s">
        <v>1259</v>
      </c>
    </row>
    <row r="65" spans="1:20">
      <c r="A65" t="s">
        <v>2288</v>
      </c>
      <c r="B65" t="s">
        <v>2289</v>
      </c>
      <c r="C65" t="s">
        <v>2290</v>
      </c>
      <c r="D65" t="s">
        <v>599</v>
      </c>
      <c r="E65">
        <v>28</v>
      </c>
      <c r="F65">
        <v>19</v>
      </c>
      <c r="G65" t="s">
        <v>136</v>
      </c>
      <c r="H65" t="s">
        <v>2291</v>
      </c>
      <c r="I65">
        <v>2012</v>
      </c>
      <c r="J65" s="18">
        <v>4</v>
      </c>
      <c r="K65" t="s">
        <v>1240</v>
      </c>
      <c r="L65" t="s">
        <v>2709</v>
      </c>
      <c r="S65" t="s">
        <v>1256</v>
      </c>
    </row>
    <row r="66" spans="1:20">
      <c r="A66" t="s">
        <v>2252</v>
      </c>
      <c r="B66" t="s">
        <v>2253</v>
      </c>
      <c r="C66" t="s">
        <v>2254</v>
      </c>
      <c r="D66" t="s">
        <v>2671</v>
      </c>
      <c r="E66">
        <v>7</v>
      </c>
      <c r="F66">
        <v>11</v>
      </c>
      <c r="G66" t="s">
        <v>213</v>
      </c>
      <c r="H66" t="s">
        <v>2255</v>
      </c>
      <c r="I66">
        <v>2012</v>
      </c>
      <c r="J66" s="18">
        <v>3</v>
      </c>
      <c r="K66" t="s">
        <v>1169</v>
      </c>
      <c r="L66" t="s">
        <v>2719</v>
      </c>
      <c r="M66" t="s">
        <v>2344</v>
      </c>
    </row>
    <row r="67" spans="1:20">
      <c r="A67" t="s">
        <v>1358</v>
      </c>
      <c r="B67" t="s">
        <v>1359</v>
      </c>
      <c r="C67" t="s">
        <v>1360</v>
      </c>
      <c r="D67" t="s">
        <v>2691</v>
      </c>
      <c r="E67">
        <v>22</v>
      </c>
      <c r="F67">
        <v>10</v>
      </c>
      <c r="G67" t="s">
        <v>136</v>
      </c>
      <c r="H67" t="s">
        <v>1361</v>
      </c>
      <c r="I67">
        <v>2013</v>
      </c>
      <c r="J67" s="18">
        <v>1</v>
      </c>
      <c r="K67" t="s">
        <v>1240</v>
      </c>
      <c r="L67" t="s">
        <v>2600</v>
      </c>
      <c r="M67" t="s">
        <v>2542</v>
      </c>
      <c r="S67" t="s">
        <v>1259</v>
      </c>
    </row>
    <row r="68" spans="1:20">
      <c r="A68" t="s">
        <v>2666</v>
      </c>
      <c r="B68" t="s">
        <v>805</v>
      </c>
      <c r="C68" t="s">
        <v>806</v>
      </c>
      <c r="D68" t="s">
        <v>2671</v>
      </c>
      <c r="E68">
        <v>7</v>
      </c>
      <c r="F68">
        <v>3</v>
      </c>
      <c r="H68" t="s">
        <v>807</v>
      </c>
      <c r="I68">
        <v>2012</v>
      </c>
      <c r="J68" s="18">
        <v>5</v>
      </c>
      <c r="K68" t="s">
        <v>1169</v>
      </c>
      <c r="L68" t="s">
        <v>2719</v>
      </c>
      <c r="M68" t="s">
        <v>2344</v>
      </c>
    </row>
    <row r="69" spans="1:20">
      <c r="A69" t="s">
        <v>830</v>
      </c>
      <c r="B69" t="s">
        <v>828</v>
      </c>
      <c r="C69" t="s">
        <v>829</v>
      </c>
      <c r="D69" t="s">
        <v>2671</v>
      </c>
      <c r="E69">
        <v>7</v>
      </c>
      <c r="F69">
        <v>4</v>
      </c>
      <c r="H69" t="s">
        <v>831</v>
      </c>
      <c r="I69">
        <v>2012</v>
      </c>
      <c r="J69" s="18">
        <v>2</v>
      </c>
      <c r="K69" t="s">
        <v>1240</v>
      </c>
      <c r="L69" t="s">
        <v>2708</v>
      </c>
      <c r="P69" t="s">
        <v>1288</v>
      </c>
      <c r="S69" t="s">
        <v>1258</v>
      </c>
    </row>
    <row r="70" spans="1:20">
      <c r="A70" t="s">
        <v>1905</v>
      </c>
      <c r="B70" t="s">
        <v>1906</v>
      </c>
      <c r="C70" t="s">
        <v>1907</v>
      </c>
      <c r="D70" t="s">
        <v>389</v>
      </c>
      <c r="E70">
        <v>30</v>
      </c>
      <c r="F70">
        <v>6</v>
      </c>
      <c r="H70" t="s">
        <v>1908</v>
      </c>
      <c r="I70">
        <v>2012</v>
      </c>
      <c r="J70" s="18">
        <v>1</v>
      </c>
      <c r="K70" t="s">
        <v>1169</v>
      </c>
      <c r="L70" t="s">
        <v>2601</v>
      </c>
      <c r="M70" t="s">
        <v>1514</v>
      </c>
      <c r="S70" t="s">
        <v>2529</v>
      </c>
    </row>
    <row r="71" spans="1:20">
      <c r="A71" t="s">
        <v>1831</v>
      </c>
      <c r="B71" t="s">
        <v>1832</v>
      </c>
      <c r="C71" t="s">
        <v>1833</v>
      </c>
      <c r="D71" t="s">
        <v>1834</v>
      </c>
      <c r="E71">
        <v>3</v>
      </c>
      <c r="F71">
        <v>46</v>
      </c>
      <c r="H71" t="s">
        <v>1835</v>
      </c>
      <c r="I71">
        <v>2013</v>
      </c>
      <c r="J71" s="18">
        <v>1</v>
      </c>
      <c r="K71" t="s">
        <v>1240</v>
      </c>
      <c r="L71" t="s">
        <v>2600</v>
      </c>
      <c r="M71" t="s">
        <v>1243</v>
      </c>
      <c r="S71" t="s">
        <v>1256</v>
      </c>
    </row>
    <row r="72" spans="1:20">
      <c r="A72" t="s">
        <v>486</v>
      </c>
      <c r="B72" t="s">
        <v>484</v>
      </c>
      <c r="C72" t="s">
        <v>485</v>
      </c>
      <c r="D72" t="s">
        <v>482</v>
      </c>
      <c r="E72">
        <v>5</v>
      </c>
      <c r="F72">
        <v>1</v>
      </c>
      <c r="H72" t="s">
        <v>487</v>
      </c>
      <c r="I72">
        <v>2013</v>
      </c>
      <c r="J72" s="18">
        <v>1</v>
      </c>
      <c r="K72" t="s">
        <v>1240</v>
      </c>
      <c r="L72" t="s">
        <v>2719</v>
      </c>
      <c r="M72" t="s">
        <v>2344</v>
      </c>
    </row>
    <row r="73" spans="1:20">
      <c r="A73" t="s">
        <v>826</v>
      </c>
      <c r="B73" t="s">
        <v>824</v>
      </c>
      <c r="C73" t="s">
        <v>825</v>
      </c>
      <c r="D73" t="s">
        <v>2671</v>
      </c>
      <c r="E73">
        <v>7</v>
      </c>
      <c r="F73">
        <v>12</v>
      </c>
      <c r="H73" t="s">
        <v>827</v>
      </c>
      <c r="I73">
        <v>2012</v>
      </c>
      <c r="J73" s="18">
        <v>4</v>
      </c>
      <c r="K73" t="s">
        <v>1169</v>
      </c>
      <c r="L73" t="s">
        <v>2601</v>
      </c>
      <c r="M73" t="s">
        <v>1514</v>
      </c>
      <c r="Q73" t="s">
        <v>1296</v>
      </c>
    </row>
    <row r="74" spans="1:20">
      <c r="A74" t="s">
        <v>1519</v>
      </c>
      <c r="B74" t="s">
        <v>1520</v>
      </c>
      <c r="C74" t="s">
        <v>1521</v>
      </c>
      <c r="D74" t="s">
        <v>1522</v>
      </c>
      <c r="E74">
        <v>91</v>
      </c>
      <c r="F74">
        <v>4</v>
      </c>
      <c r="G74" t="s">
        <v>118</v>
      </c>
      <c r="H74" t="s">
        <v>1523</v>
      </c>
      <c r="I74">
        <v>2012</v>
      </c>
      <c r="J74" s="18">
        <v>3</v>
      </c>
      <c r="K74" t="s">
        <v>1248</v>
      </c>
      <c r="L74" t="s">
        <v>2719</v>
      </c>
      <c r="M74" t="s">
        <v>2553</v>
      </c>
    </row>
    <row r="75" spans="1:20">
      <c r="A75" t="s">
        <v>26</v>
      </c>
      <c r="B75" t="s">
        <v>24</v>
      </c>
      <c r="C75" t="s">
        <v>25</v>
      </c>
      <c r="D75" t="s">
        <v>18</v>
      </c>
      <c r="E75">
        <v>117</v>
      </c>
      <c r="F75">
        <v>18</v>
      </c>
      <c r="H75" t="s">
        <v>27</v>
      </c>
      <c r="I75">
        <v>2013</v>
      </c>
      <c r="J75" s="18">
        <v>2</v>
      </c>
      <c r="K75" t="s">
        <v>1240</v>
      </c>
      <c r="L75" t="s">
        <v>2709</v>
      </c>
      <c r="S75" t="s">
        <v>2532</v>
      </c>
    </row>
    <row r="76" spans="1:20">
      <c r="A76" t="s">
        <v>1312</v>
      </c>
      <c r="B76" t="s">
        <v>1313</v>
      </c>
      <c r="C76" t="s">
        <v>1314</v>
      </c>
      <c r="D76" t="s">
        <v>1315</v>
      </c>
      <c r="E76">
        <v>14</v>
      </c>
      <c r="F76">
        <v>5</v>
      </c>
      <c r="G76" t="s">
        <v>427</v>
      </c>
      <c r="H76" t="s">
        <v>1316</v>
      </c>
      <c r="I76">
        <v>2013</v>
      </c>
      <c r="J76" s="18">
        <v>0</v>
      </c>
      <c r="K76" t="s">
        <v>1169</v>
      </c>
      <c r="L76" t="s">
        <v>2719</v>
      </c>
      <c r="M76" t="s">
        <v>1242</v>
      </c>
      <c r="Q76" t="s">
        <v>2310</v>
      </c>
    </row>
    <row r="77" spans="1:20">
      <c r="A77" t="s">
        <v>1938</v>
      </c>
      <c r="B77" t="s">
        <v>1939</v>
      </c>
      <c r="C77" t="s">
        <v>1940</v>
      </c>
      <c r="D77" t="s">
        <v>1941</v>
      </c>
      <c r="E77">
        <v>9</v>
      </c>
      <c r="F77">
        <v>72</v>
      </c>
      <c r="H77" t="s">
        <v>1942</v>
      </c>
      <c r="I77">
        <v>2012</v>
      </c>
      <c r="J77" s="18">
        <v>13</v>
      </c>
      <c r="K77" t="s">
        <v>1248</v>
      </c>
      <c r="L77" t="s">
        <v>2708</v>
      </c>
      <c r="S77" t="s">
        <v>1256</v>
      </c>
    </row>
    <row r="78" spans="1:20">
      <c r="A78" t="s">
        <v>2024</v>
      </c>
      <c r="B78" t="s">
        <v>2025</v>
      </c>
      <c r="C78" t="s">
        <v>2026</v>
      </c>
      <c r="D78" t="s">
        <v>2027</v>
      </c>
      <c r="E78">
        <v>29</v>
      </c>
      <c r="F78">
        <v>4</v>
      </c>
      <c r="G78" t="s">
        <v>136</v>
      </c>
      <c r="H78" t="s">
        <v>2028</v>
      </c>
      <c r="I78">
        <v>2013</v>
      </c>
      <c r="J78" s="18">
        <v>1</v>
      </c>
      <c r="K78" t="s">
        <v>1245</v>
      </c>
    </row>
    <row r="79" spans="1:20">
      <c r="A79" t="s">
        <v>2636</v>
      </c>
      <c r="D79" t="s">
        <v>2678</v>
      </c>
      <c r="J79" s="18">
        <v>0</v>
      </c>
      <c r="K79" t="s">
        <v>1169</v>
      </c>
      <c r="L79" t="s">
        <v>2601</v>
      </c>
      <c r="S79" t="s">
        <v>2637</v>
      </c>
      <c r="T79" t="s">
        <v>2345</v>
      </c>
    </row>
    <row r="80" spans="1:20">
      <c r="A80" t="s">
        <v>1137</v>
      </c>
      <c r="B80" t="s">
        <v>1135</v>
      </c>
      <c r="C80" t="s">
        <v>1136</v>
      </c>
      <c r="D80" t="s">
        <v>2502</v>
      </c>
      <c r="E80">
        <v>14</v>
      </c>
      <c r="F80">
        <v>1</v>
      </c>
      <c r="H80">
        <v>194</v>
      </c>
      <c r="I80">
        <v>2013</v>
      </c>
      <c r="J80" s="18">
        <v>2</v>
      </c>
      <c r="K80" t="s">
        <v>1169</v>
      </c>
      <c r="L80" t="s">
        <v>2719</v>
      </c>
      <c r="M80" t="s">
        <v>1242</v>
      </c>
      <c r="Q80" t="s">
        <v>1513</v>
      </c>
    </row>
    <row r="81" spans="1:20">
      <c r="A81" t="s">
        <v>2612</v>
      </c>
      <c r="D81" t="s">
        <v>2689</v>
      </c>
      <c r="J81" s="18">
        <v>0</v>
      </c>
      <c r="K81" t="s">
        <v>1245</v>
      </c>
      <c r="L81" t="s">
        <v>2709</v>
      </c>
    </row>
    <row r="82" spans="1:20">
      <c r="A82" t="s">
        <v>221</v>
      </c>
      <c r="B82" t="s">
        <v>219</v>
      </c>
      <c r="C82" t="s">
        <v>220</v>
      </c>
      <c r="D82" t="s">
        <v>2687</v>
      </c>
      <c r="E82">
        <v>40</v>
      </c>
      <c r="F82" t="s">
        <v>180</v>
      </c>
      <c r="H82" t="s">
        <v>222</v>
      </c>
      <c r="I82">
        <v>2012</v>
      </c>
      <c r="J82" s="18">
        <v>1</v>
      </c>
      <c r="K82" t="s">
        <v>1169</v>
      </c>
      <c r="L82" t="s">
        <v>2601</v>
      </c>
      <c r="M82" t="s">
        <v>1253</v>
      </c>
      <c r="S82" t="s">
        <v>1252</v>
      </c>
      <c r="T82" t="s">
        <v>2345</v>
      </c>
    </row>
    <row r="83" spans="1:20">
      <c r="A83" t="s">
        <v>1422</v>
      </c>
      <c r="B83" t="s">
        <v>1423</v>
      </c>
      <c r="C83" t="s">
        <v>1424</v>
      </c>
      <c r="D83" t="s">
        <v>2684</v>
      </c>
      <c r="E83">
        <v>425</v>
      </c>
      <c r="F83">
        <v>17</v>
      </c>
      <c r="G83" t="s">
        <v>427</v>
      </c>
      <c r="H83" t="s">
        <v>1426</v>
      </c>
      <c r="I83">
        <v>2013</v>
      </c>
      <c r="J83" s="18">
        <v>6</v>
      </c>
      <c r="K83" t="s">
        <v>1240</v>
      </c>
      <c r="L83" t="s">
        <v>2708</v>
      </c>
      <c r="S83" t="s">
        <v>1259</v>
      </c>
    </row>
    <row r="84" spans="1:20">
      <c r="A84" t="s">
        <v>217</v>
      </c>
      <c r="B84" t="s">
        <v>215</v>
      </c>
      <c r="C84" t="s">
        <v>216</v>
      </c>
      <c r="D84" t="s">
        <v>2687</v>
      </c>
      <c r="E84">
        <v>40</v>
      </c>
      <c r="F84">
        <v>9</v>
      </c>
      <c r="H84" t="s">
        <v>218</v>
      </c>
      <c r="I84">
        <v>2012</v>
      </c>
      <c r="J84" s="18">
        <v>19</v>
      </c>
      <c r="K84" t="s">
        <v>1236</v>
      </c>
      <c r="L84" t="s">
        <v>2709</v>
      </c>
      <c r="S84" t="s">
        <v>1258</v>
      </c>
    </row>
    <row r="85" spans="1:20">
      <c r="A85" t="s">
        <v>822</v>
      </c>
      <c r="B85" t="s">
        <v>820</v>
      </c>
      <c r="C85" t="s">
        <v>821</v>
      </c>
      <c r="D85" t="s">
        <v>2671</v>
      </c>
      <c r="E85">
        <v>7</v>
      </c>
      <c r="F85">
        <v>2</v>
      </c>
      <c r="H85" t="s">
        <v>823</v>
      </c>
      <c r="I85">
        <v>2012</v>
      </c>
      <c r="J85" s="18">
        <v>3</v>
      </c>
      <c r="K85" t="s">
        <v>1169</v>
      </c>
      <c r="L85" t="s">
        <v>2601</v>
      </c>
      <c r="M85" t="s">
        <v>1514</v>
      </c>
      <c r="Q85" t="s">
        <v>1297</v>
      </c>
    </row>
    <row r="86" spans="1:20">
      <c r="A86" t="s">
        <v>2062</v>
      </c>
      <c r="B86" t="s">
        <v>2063</v>
      </c>
      <c r="C86" t="s">
        <v>2064</v>
      </c>
      <c r="D86" t="s">
        <v>2578</v>
      </c>
      <c r="E86">
        <v>80</v>
      </c>
      <c r="F86">
        <v>3</v>
      </c>
      <c r="G86" t="s">
        <v>113</v>
      </c>
      <c r="H86" t="s">
        <v>2065</v>
      </c>
      <c r="I86">
        <v>2012</v>
      </c>
      <c r="J86" s="18">
        <v>4</v>
      </c>
      <c r="K86" t="s">
        <v>1241</v>
      </c>
      <c r="L86" t="s">
        <v>2601</v>
      </c>
      <c r="M86" t="s">
        <v>1253</v>
      </c>
      <c r="S86" t="s">
        <v>1256</v>
      </c>
    </row>
    <row r="87" spans="1:20">
      <c r="A87" t="s">
        <v>1187</v>
      </c>
      <c r="B87" t="s">
        <v>1185</v>
      </c>
      <c r="C87" t="s">
        <v>1186</v>
      </c>
      <c r="D87" t="s">
        <v>2687</v>
      </c>
      <c r="E87">
        <v>40</v>
      </c>
      <c r="F87" t="s">
        <v>185</v>
      </c>
      <c r="G87" t="s">
        <v>123</v>
      </c>
      <c r="H87" t="s">
        <v>1188</v>
      </c>
      <c r="I87">
        <v>2012</v>
      </c>
      <c r="J87" s="18">
        <v>17</v>
      </c>
      <c r="K87" t="s">
        <v>1241</v>
      </c>
      <c r="L87" t="s">
        <v>2708</v>
      </c>
      <c r="R87" t="s">
        <v>2334</v>
      </c>
      <c r="S87" t="s">
        <v>2527</v>
      </c>
    </row>
    <row r="88" spans="1:20">
      <c r="A88" t="s">
        <v>1207</v>
      </c>
      <c r="B88" t="s">
        <v>1205</v>
      </c>
      <c r="C88" t="s">
        <v>1206</v>
      </c>
      <c r="D88" t="s">
        <v>2578</v>
      </c>
      <c r="E88">
        <v>81</v>
      </c>
      <c r="F88">
        <v>9</v>
      </c>
      <c r="G88" t="s">
        <v>427</v>
      </c>
      <c r="H88" t="s">
        <v>1208</v>
      </c>
      <c r="I88">
        <v>2013</v>
      </c>
      <c r="J88" s="18">
        <v>0</v>
      </c>
      <c r="K88" t="s">
        <v>1169</v>
      </c>
      <c r="L88" t="s">
        <v>2601</v>
      </c>
      <c r="M88" t="s">
        <v>1253</v>
      </c>
      <c r="S88" t="s">
        <v>1256</v>
      </c>
    </row>
    <row r="89" spans="1:20">
      <c r="A89" t="s">
        <v>262</v>
      </c>
      <c r="B89" t="s">
        <v>260</v>
      </c>
      <c r="C89" t="s">
        <v>261</v>
      </c>
      <c r="D89" t="s">
        <v>2686</v>
      </c>
      <c r="E89">
        <v>8</v>
      </c>
      <c r="F89">
        <v>8</v>
      </c>
      <c r="H89" t="s">
        <v>263</v>
      </c>
      <c r="I89">
        <v>2012</v>
      </c>
      <c r="J89" s="18">
        <v>1</v>
      </c>
      <c r="K89" t="s">
        <v>1169</v>
      </c>
      <c r="L89" t="s">
        <v>2601</v>
      </c>
      <c r="M89" t="s">
        <v>1253</v>
      </c>
      <c r="S89" t="s">
        <v>1256</v>
      </c>
    </row>
    <row r="90" spans="1:20">
      <c r="A90" t="s">
        <v>445</v>
      </c>
      <c r="B90" t="s">
        <v>443</v>
      </c>
      <c r="C90" t="s">
        <v>444</v>
      </c>
      <c r="D90" t="s">
        <v>1364</v>
      </c>
      <c r="E90">
        <v>194</v>
      </c>
      <c r="F90">
        <v>18</v>
      </c>
      <c r="H90" t="s">
        <v>446</v>
      </c>
      <c r="I90">
        <v>2012</v>
      </c>
      <c r="J90" s="18">
        <v>4</v>
      </c>
      <c r="K90" t="s">
        <v>1237</v>
      </c>
      <c r="L90" t="s">
        <v>2709</v>
      </c>
      <c r="R90" t="s">
        <v>1281</v>
      </c>
      <c r="S90" t="s">
        <v>1257</v>
      </c>
    </row>
    <row r="91" spans="1:20">
      <c r="A91" t="s">
        <v>2163</v>
      </c>
      <c r="B91" t="s">
        <v>2164</v>
      </c>
      <c r="C91" t="s">
        <v>2165</v>
      </c>
      <c r="D91" t="s">
        <v>2687</v>
      </c>
      <c r="E91">
        <v>40</v>
      </c>
      <c r="F91" t="s">
        <v>185</v>
      </c>
      <c r="G91" t="s">
        <v>123</v>
      </c>
      <c r="H91" t="s">
        <v>2166</v>
      </c>
      <c r="I91">
        <v>2012</v>
      </c>
      <c r="J91" s="18">
        <v>4</v>
      </c>
      <c r="K91" t="s">
        <v>1241</v>
      </c>
      <c r="L91" t="s">
        <v>2719</v>
      </c>
      <c r="M91" t="s">
        <v>2344</v>
      </c>
    </row>
    <row r="92" spans="1:20">
      <c r="A92" t="s">
        <v>2104</v>
      </c>
      <c r="B92" t="s">
        <v>2105</v>
      </c>
      <c r="C92" t="s">
        <v>2106</v>
      </c>
      <c r="D92" t="s">
        <v>2615</v>
      </c>
      <c r="H92" t="s">
        <v>2107</v>
      </c>
      <c r="I92">
        <v>2013</v>
      </c>
      <c r="J92" s="18">
        <v>4</v>
      </c>
      <c r="K92" t="s">
        <v>1245</v>
      </c>
    </row>
    <row r="93" spans="1:20">
      <c r="A93" t="s">
        <v>1070</v>
      </c>
      <c r="B93" t="s">
        <v>1068</v>
      </c>
      <c r="C93" t="s">
        <v>1069</v>
      </c>
      <c r="D93" t="s">
        <v>2655</v>
      </c>
      <c r="E93">
        <v>12</v>
      </c>
      <c r="F93">
        <v>1</v>
      </c>
      <c r="H93">
        <v>8</v>
      </c>
      <c r="I93">
        <v>2012</v>
      </c>
      <c r="J93" s="18">
        <v>2</v>
      </c>
      <c r="K93" t="s">
        <v>1240</v>
      </c>
      <c r="L93" t="s">
        <v>2600</v>
      </c>
      <c r="M93" t="s">
        <v>1243</v>
      </c>
      <c r="N93" t="s">
        <v>2540</v>
      </c>
      <c r="O93" t="s">
        <v>2319</v>
      </c>
      <c r="S93" t="s">
        <v>1251</v>
      </c>
    </row>
    <row r="94" spans="1:20">
      <c r="A94" t="s">
        <v>2131</v>
      </c>
      <c r="B94" t="s">
        <v>2132</v>
      </c>
      <c r="C94" t="s">
        <v>2133</v>
      </c>
      <c r="D94" t="s">
        <v>2671</v>
      </c>
      <c r="E94">
        <v>7</v>
      </c>
      <c r="F94">
        <v>7</v>
      </c>
      <c r="G94" t="s">
        <v>98</v>
      </c>
      <c r="H94" t="s">
        <v>2134</v>
      </c>
      <c r="I94">
        <v>2012</v>
      </c>
      <c r="J94" s="18">
        <v>0</v>
      </c>
      <c r="K94" t="s">
        <v>1237</v>
      </c>
      <c r="L94" t="s">
        <v>2600</v>
      </c>
      <c r="M94" t="s">
        <v>1243</v>
      </c>
      <c r="S94" t="s">
        <v>1258</v>
      </c>
    </row>
    <row r="95" spans="1:20">
      <c r="A95" t="s">
        <v>2038</v>
      </c>
      <c r="B95" t="s">
        <v>2039</v>
      </c>
      <c r="C95" t="s">
        <v>2040</v>
      </c>
      <c r="D95" t="s">
        <v>2686</v>
      </c>
      <c r="E95">
        <v>8</v>
      </c>
      <c r="F95">
        <v>12</v>
      </c>
      <c r="H95" t="s">
        <v>2041</v>
      </c>
      <c r="I95">
        <v>2012</v>
      </c>
      <c r="J95" s="18">
        <v>9</v>
      </c>
      <c r="K95" t="s">
        <v>1169</v>
      </c>
      <c r="L95" t="s">
        <v>2719</v>
      </c>
      <c r="M95" t="s">
        <v>2344</v>
      </c>
    </row>
    <row r="96" spans="1:20">
      <c r="A96" t="s">
        <v>355</v>
      </c>
      <c r="B96" t="s">
        <v>353</v>
      </c>
      <c r="C96" t="s">
        <v>354</v>
      </c>
      <c r="D96" t="s">
        <v>356</v>
      </c>
      <c r="E96">
        <v>28</v>
      </c>
      <c r="F96">
        <v>1</v>
      </c>
      <c r="H96" t="s">
        <v>357</v>
      </c>
      <c r="I96">
        <v>2013</v>
      </c>
      <c r="J96" s="18">
        <v>5</v>
      </c>
      <c r="K96" t="s">
        <v>1240</v>
      </c>
      <c r="L96" t="s">
        <v>2600</v>
      </c>
      <c r="M96" t="s">
        <v>1243</v>
      </c>
      <c r="Q96" t="s">
        <v>1307</v>
      </c>
      <c r="S96" t="s">
        <v>1256</v>
      </c>
    </row>
    <row r="97" spans="1:19">
      <c r="A97" t="s">
        <v>1651</v>
      </c>
      <c r="B97" t="s">
        <v>1652</v>
      </c>
      <c r="C97" t="s">
        <v>1653</v>
      </c>
      <c r="D97" t="s">
        <v>1616</v>
      </c>
      <c r="E97">
        <v>45</v>
      </c>
      <c r="F97">
        <v>2</v>
      </c>
      <c r="G97" t="s">
        <v>459</v>
      </c>
      <c r="H97" t="s">
        <v>1654</v>
      </c>
      <c r="I97">
        <v>2013</v>
      </c>
      <c r="J97" s="18">
        <v>1</v>
      </c>
      <c r="K97" t="s">
        <v>1245</v>
      </c>
    </row>
    <row r="98" spans="1:19">
      <c r="A98" t="s">
        <v>1159</v>
      </c>
      <c r="B98" t="s">
        <v>1157</v>
      </c>
      <c r="C98" t="s">
        <v>1158</v>
      </c>
      <c r="D98" t="s">
        <v>1616</v>
      </c>
      <c r="E98">
        <v>43</v>
      </c>
      <c r="F98">
        <v>3</v>
      </c>
      <c r="G98" t="s">
        <v>427</v>
      </c>
      <c r="H98" t="s">
        <v>1160</v>
      </c>
      <c r="I98">
        <v>2012</v>
      </c>
      <c r="J98" s="18">
        <v>3</v>
      </c>
      <c r="K98" t="s">
        <v>1240</v>
      </c>
      <c r="L98" t="s">
        <v>2600</v>
      </c>
      <c r="M98" t="s">
        <v>2542</v>
      </c>
      <c r="S98" t="s">
        <v>2587</v>
      </c>
    </row>
    <row r="99" spans="1:19">
      <c r="A99" t="s">
        <v>2066</v>
      </c>
      <c r="B99" t="s">
        <v>2067</v>
      </c>
      <c r="C99" t="s">
        <v>2068</v>
      </c>
      <c r="D99" t="s">
        <v>2671</v>
      </c>
      <c r="E99">
        <v>8</v>
      </c>
      <c r="F99">
        <v>10</v>
      </c>
      <c r="G99" t="s">
        <v>136</v>
      </c>
      <c r="H99" t="s">
        <v>2069</v>
      </c>
      <c r="I99">
        <v>2013</v>
      </c>
      <c r="J99" s="18">
        <v>1</v>
      </c>
      <c r="K99" t="s">
        <v>1169</v>
      </c>
      <c r="L99" t="s">
        <v>2601</v>
      </c>
      <c r="M99" t="s">
        <v>1253</v>
      </c>
      <c r="S99" t="s">
        <v>1256</v>
      </c>
    </row>
    <row r="100" spans="1:19">
      <c r="A100" t="s">
        <v>983</v>
      </c>
      <c r="B100" t="s">
        <v>981</v>
      </c>
      <c r="C100" t="s">
        <v>982</v>
      </c>
      <c r="D100" t="s">
        <v>2684</v>
      </c>
      <c r="E100">
        <v>424</v>
      </c>
      <c r="F100">
        <v>5</v>
      </c>
      <c r="G100" t="s">
        <v>965</v>
      </c>
      <c r="H100" t="s">
        <v>985</v>
      </c>
      <c r="I100">
        <v>2012</v>
      </c>
      <c r="J100" s="18">
        <v>0</v>
      </c>
      <c r="K100" t="s">
        <v>1169</v>
      </c>
      <c r="L100" t="s">
        <v>2708</v>
      </c>
      <c r="S100" t="s">
        <v>1256</v>
      </c>
    </row>
    <row r="101" spans="1:19">
      <c r="A101" t="s">
        <v>157</v>
      </c>
      <c r="B101" t="s">
        <v>155</v>
      </c>
      <c r="C101" t="s">
        <v>156</v>
      </c>
      <c r="D101" t="s">
        <v>2688</v>
      </c>
      <c r="E101">
        <v>109</v>
      </c>
      <c r="F101">
        <v>4</v>
      </c>
      <c r="H101" t="s">
        <v>158</v>
      </c>
      <c r="I101">
        <v>2012</v>
      </c>
      <c r="J101" s="18">
        <v>3</v>
      </c>
      <c r="K101" t="s">
        <v>1169</v>
      </c>
      <c r="L101" t="s">
        <v>2719</v>
      </c>
      <c r="M101" t="s">
        <v>2344</v>
      </c>
    </row>
    <row r="102" spans="1:19">
      <c r="A102" t="s">
        <v>1952</v>
      </c>
      <c r="B102" t="s">
        <v>1953</v>
      </c>
      <c r="C102" t="s">
        <v>1954</v>
      </c>
      <c r="D102" t="s">
        <v>2671</v>
      </c>
      <c r="E102">
        <v>8</v>
      </c>
      <c r="F102">
        <v>5</v>
      </c>
      <c r="G102" t="s">
        <v>757</v>
      </c>
      <c r="H102" t="s">
        <v>1955</v>
      </c>
      <c r="I102">
        <v>2013</v>
      </c>
      <c r="J102" s="18">
        <v>3</v>
      </c>
      <c r="K102" t="s">
        <v>1240</v>
      </c>
      <c r="L102" t="s">
        <v>2719</v>
      </c>
      <c r="M102" t="s">
        <v>2344</v>
      </c>
    </row>
    <row r="103" spans="1:19">
      <c r="A103" t="s">
        <v>711</v>
      </c>
      <c r="B103" t="s">
        <v>709</v>
      </c>
      <c r="C103" t="s">
        <v>710</v>
      </c>
      <c r="D103" t="s">
        <v>707</v>
      </c>
      <c r="E103">
        <v>78</v>
      </c>
      <c r="F103">
        <v>7</v>
      </c>
      <c r="G103" t="s">
        <v>118</v>
      </c>
      <c r="H103" t="s">
        <v>712</v>
      </c>
      <c r="I103">
        <v>2012</v>
      </c>
      <c r="J103" s="18">
        <v>10</v>
      </c>
      <c r="K103" t="s">
        <v>1236</v>
      </c>
      <c r="L103" t="s">
        <v>2709</v>
      </c>
      <c r="S103" t="s">
        <v>2510</v>
      </c>
    </row>
    <row r="104" spans="1:19">
      <c r="A104" t="s">
        <v>291</v>
      </c>
      <c r="B104" t="s">
        <v>289</v>
      </c>
      <c r="C104" t="s">
        <v>290</v>
      </c>
      <c r="D104" t="s">
        <v>2660</v>
      </c>
      <c r="E104">
        <v>60</v>
      </c>
      <c r="F104">
        <v>2</v>
      </c>
      <c r="H104">
        <v>8</v>
      </c>
      <c r="I104">
        <v>2013</v>
      </c>
      <c r="J104" s="18">
        <v>0</v>
      </c>
      <c r="K104" t="s">
        <v>1169</v>
      </c>
      <c r="L104" t="s">
        <v>2719</v>
      </c>
      <c r="M104" t="s">
        <v>2344</v>
      </c>
    </row>
    <row r="105" spans="1:19">
      <c r="A105" t="s">
        <v>912</v>
      </c>
      <c r="B105" t="s">
        <v>910</v>
      </c>
      <c r="C105" t="s">
        <v>911</v>
      </c>
      <c r="D105" t="s">
        <v>2671</v>
      </c>
      <c r="E105">
        <v>7</v>
      </c>
      <c r="F105">
        <v>4</v>
      </c>
      <c r="H105" t="s">
        <v>913</v>
      </c>
      <c r="I105">
        <v>2012</v>
      </c>
      <c r="J105" s="18">
        <v>1</v>
      </c>
      <c r="K105" t="s">
        <v>1240</v>
      </c>
      <c r="L105" t="s">
        <v>2708</v>
      </c>
      <c r="Q105" t="s">
        <v>1266</v>
      </c>
      <c r="S105" t="s">
        <v>1258</v>
      </c>
    </row>
    <row r="106" spans="1:19">
      <c r="A106" t="s">
        <v>998</v>
      </c>
      <c r="B106" t="s">
        <v>996</v>
      </c>
      <c r="C106" t="s">
        <v>997</v>
      </c>
      <c r="D106" t="s">
        <v>2664</v>
      </c>
      <c r="E106">
        <v>137</v>
      </c>
      <c r="F106">
        <v>3</v>
      </c>
      <c r="G106" t="s">
        <v>98</v>
      </c>
      <c r="I106">
        <v>2012</v>
      </c>
      <c r="J106" s="18">
        <v>6</v>
      </c>
      <c r="K106" t="s">
        <v>1240</v>
      </c>
      <c r="L106" t="s">
        <v>2600</v>
      </c>
      <c r="M106" t="s">
        <v>2542</v>
      </c>
      <c r="S106" t="s">
        <v>1256</v>
      </c>
    </row>
    <row r="107" spans="1:19">
      <c r="A107" t="s">
        <v>2269</v>
      </c>
      <c r="B107" t="s">
        <v>2270</v>
      </c>
      <c r="C107" t="s">
        <v>2271</v>
      </c>
      <c r="D107" t="s">
        <v>2061</v>
      </c>
      <c r="H107" t="s">
        <v>2272</v>
      </c>
      <c r="I107">
        <v>2013</v>
      </c>
      <c r="J107" s="18">
        <v>0</v>
      </c>
      <c r="K107" t="s">
        <v>1240</v>
      </c>
      <c r="L107" t="s">
        <v>2600</v>
      </c>
      <c r="M107" t="s">
        <v>2542</v>
      </c>
      <c r="S107" t="s">
        <v>1258</v>
      </c>
    </row>
    <row r="108" spans="1:19">
      <c r="A108" t="s">
        <v>2058</v>
      </c>
      <c r="B108" t="s">
        <v>2059</v>
      </c>
      <c r="C108" t="s">
        <v>2060</v>
      </c>
      <c r="D108" t="s">
        <v>2061</v>
      </c>
      <c r="H108">
        <v>648746</v>
      </c>
      <c r="I108">
        <v>2013</v>
      </c>
      <c r="J108" s="18">
        <v>2</v>
      </c>
      <c r="K108" t="s">
        <v>1240</v>
      </c>
      <c r="L108" t="s">
        <v>2600</v>
      </c>
      <c r="M108" t="s">
        <v>2542</v>
      </c>
      <c r="S108" t="s">
        <v>1258</v>
      </c>
    </row>
    <row r="109" spans="1:19">
      <c r="A109" t="s">
        <v>102</v>
      </c>
      <c r="B109" t="s">
        <v>100</v>
      </c>
      <c r="C109" t="s">
        <v>101</v>
      </c>
      <c r="D109" t="s">
        <v>2578</v>
      </c>
      <c r="E109">
        <v>80</v>
      </c>
      <c r="F109">
        <v>6</v>
      </c>
      <c r="G109" t="s">
        <v>103</v>
      </c>
      <c r="H109" t="s">
        <v>104</v>
      </c>
      <c r="I109">
        <v>2012</v>
      </c>
      <c r="J109" s="18">
        <v>6</v>
      </c>
      <c r="K109" t="s">
        <v>1235</v>
      </c>
      <c r="L109" t="s">
        <v>2719</v>
      </c>
      <c r="M109" t="s">
        <v>2344</v>
      </c>
    </row>
    <row r="110" spans="1:19">
      <c r="A110" t="s">
        <v>1004</v>
      </c>
      <c r="B110" t="s">
        <v>1002</v>
      </c>
      <c r="C110" t="s">
        <v>1003</v>
      </c>
      <c r="D110" t="s">
        <v>2646</v>
      </c>
      <c r="E110">
        <v>51</v>
      </c>
      <c r="F110">
        <v>3</v>
      </c>
      <c r="G110" t="s">
        <v>136</v>
      </c>
      <c r="H110" t="s">
        <v>1005</v>
      </c>
      <c r="I110">
        <v>2012</v>
      </c>
      <c r="J110" s="18">
        <v>2</v>
      </c>
      <c r="K110" t="s">
        <v>1236</v>
      </c>
      <c r="L110" t="s">
        <v>2709</v>
      </c>
      <c r="S110" t="s">
        <v>2516</v>
      </c>
    </row>
    <row r="111" spans="1:19">
      <c r="A111" t="s">
        <v>2016</v>
      </c>
      <c r="B111" t="s">
        <v>2017</v>
      </c>
      <c r="C111" t="s">
        <v>2018</v>
      </c>
      <c r="D111" t="s">
        <v>1583</v>
      </c>
      <c r="E111">
        <v>10</v>
      </c>
      <c r="F111">
        <v>1</v>
      </c>
      <c r="G111" t="s">
        <v>113</v>
      </c>
      <c r="H111" t="s">
        <v>2019</v>
      </c>
      <c r="I111">
        <v>2013</v>
      </c>
      <c r="J111" s="18">
        <v>18</v>
      </c>
      <c r="K111" t="s">
        <v>1248</v>
      </c>
      <c r="L111" t="s">
        <v>2719</v>
      </c>
      <c r="M111" t="s">
        <v>2553</v>
      </c>
    </row>
    <row r="112" spans="1:19">
      <c r="A112" t="s">
        <v>1064</v>
      </c>
      <c r="B112" t="s">
        <v>1062</v>
      </c>
      <c r="C112" t="s">
        <v>1063</v>
      </c>
      <c r="D112" t="s">
        <v>2677</v>
      </c>
      <c r="E112">
        <v>12</v>
      </c>
      <c r="H112">
        <v>6</v>
      </c>
      <c r="I112">
        <v>2012</v>
      </c>
      <c r="J112" s="18">
        <v>1</v>
      </c>
      <c r="K112" t="s">
        <v>1240</v>
      </c>
      <c r="L112" t="s">
        <v>2601</v>
      </c>
      <c r="M112" t="s">
        <v>1514</v>
      </c>
    </row>
    <row r="113" spans="1:20">
      <c r="A113" t="s">
        <v>818</v>
      </c>
      <c r="B113" t="s">
        <v>816</v>
      </c>
      <c r="C113" t="s">
        <v>817</v>
      </c>
      <c r="D113" t="s">
        <v>2671</v>
      </c>
      <c r="E113">
        <v>7</v>
      </c>
      <c r="F113">
        <v>2</v>
      </c>
      <c r="H113" t="s">
        <v>819</v>
      </c>
      <c r="I113">
        <v>2012</v>
      </c>
      <c r="J113" s="18">
        <v>2</v>
      </c>
      <c r="K113" t="s">
        <v>1240</v>
      </c>
      <c r="L113" t="s">
        <v>2709</v>
      </c>
      <c r="S113" t="s">
        <v>1256</v>
      </c>
    </row>
    <row r="114" spans="1:20">
      <c r="A114" t="s">
        <v>1541</v>
      </c>
      <c r="B114" t="s">
        <v>1542</v>
      </c>
      <c r="C114" t="s">
        <v>1543</v>
      </c>
      <c r="D114" t="s">
        <v>2696</v>
      </c>
      <c r="E114">
        <v>8</v>
      </c>
      <c r="G114" t="s">
        <v>103</v>
      </c>
      <c r="I114">
        <v>2013</v>
      </c>
      <c r="J114" s="18">
        <v>7</v>
      </c>
      <c r="K114" t="s">
        <v>1240</v>
      </c>
      <c r="L114" t="s">
        <v>2709</v>
      </c>
      <c r="S114" t="s">
        <v>1258</v>
      </c>
    </row>
    <row r="115" spans="1:20">
      <c r="A115" t="s">
        <v>639</v>
      </c>
      <c r="B115" t="s">
        <v>637</v>
      </c>
      <c r="C115" t="s">
        <v>638</v>
      </c>
      <c r="D115" t="s">
        <v>599</v>
      </c>
      <c r="E115">
        <v>29</v>
      </c>
      <c r="F115">
        <v>13</v>
      </c>
      <c r="H115" t="s">
        <v>640</v>
      </c>
      <c r="I115">
        <v>2013</v>
      </c>
      <c r="J115" s="18">
        <v>1</v>
      </c>
      <c r="K115" t="s">
        <v>1169</v>
      </c>
      <c r="L115" t="s">
        <v>2601</v>
      </c>
      <c r="M115" t="s">
        <v>1253</v>
      </c>
      <c r="S115" t="s">
        <v>1257</v>
      </c>
    </row>
    <row r="116" spans="1:20">
      <c r="A116" t="s">
        <v>1647</v>
      </c>
      <c r="B116" t="s">
        <v>1648</v>
      </c>
      <c r="C116" t="s">
        <v>1649</v>
      </c>
      <c r="D116" t="s">
        <v>673</v>
      </c>
      <c r="E116">
        <v>52</v>
      </c>
      <c r="F116">
        <v>48</v>
      </c>
      <c r="G116" t="s">
        <v>965</v>
      </c>
      <c r="H116" t="s">
        <v>1650</v>
      </c>
      <c r="I116">
        <v>2013</v>
      </c>
      <c r="J116" s="18">
        <v>0</v>
      </c>
      <c r="K116" t="s">
        <v>1248</v>
      </c>
      <c r="L116" t="s">
        <v>2600</v>
      </c>
      <c r="M116" t="s">
        <v>2542</v>
      </c>
      <c r="Q116" t="s">
        <v>2508</v>
      </c>
      <c r="S116" t="s">
        <v>1256</v>
      </c>
    </row>
    <row r="117" spans="1:20">
      <c r="A117" t="s">
        <v>991</v>
      </c>
      <c r="B117" t="s">
        <v>989</v>
      </c>
      <c r="C117" t="s">
        <v>990</v>
      </c>
      <c r="D117" t="s">
        <v>1730</v>
      </c>
      <c r="E117">
        <v>26</v>
      </c>
      <c r="F117">
        <v>9</v>
      </c>
      <c r="G117" t="s">
        <v>427</v>
      </c>
      <c r="H117" t="s">
        <v>992</v>
      </c>
      <c r="I117">
        <v>2012</v>
      </c>
      <c r="J117" s="18">
        <v>1</v>
      </c>
      <c r="K117" t="s">
        <v>1240</v>
      </c>
      <c r="L117" t="s">
        <v>2709</v>
      </c>
      <c r="S117" t="s">
        <v>1256</v>
      </c>
    </row>
    <row r="118" spans="1:20">
      <c r="A118" t="s">
        <v>2159</v>
      </c>
      <c r="B118" t="s">
        <v>2160</v>
      </c>
      <c r="C118" t="s">
        <v>2161</v>
      </c>
      <c r="D118" t="s">
        <v>2683</v>
      </c>
      <c r="E118">
        <v>34</v>
      </c>
      <c r="F118">
        <v>28</v>
      </c>
      <c r="G118" t="s">
        <v>136</v>
      </c>
      <c r="H118" t="s">
        <v>2162</v>
      </c>
      <c r="I118">
        <v>2013</v>
      </c>
      <c r="J118" s="18">
        <v>3</v>
      </c>
      <c r="K118" t="s">
        <v>1169</v>
      </c>
      <c r="L118" t="s">
        <v>2708</v>
      </c>
      <c r="S118" t="s">
        <v>1256</v>
      </c>
    </row>
    <row r="119" spans="1:20">
      <c r="A119" t="s">
        <v>308</v>
      </c>
      <c r="B119" t="s">
        <v>306</v>
      </c>
      <c r="C119" t="s">
        <v>307</v>
      </c>
      <c r="D119" t="s">
        <v>1663</v>
      </c>
      <c r="E119">
        <v>18</v>
      </c>
      <c r="F119">
        <v>8</v>
      </c>
      <c r="H119" t="s">
        <v>309</v>
      </c>
      <c r="I119">
        <v>2012</v>
      </c>
      <c r="J119" s="18">
        <v>0</v>
      </c>
      <c r="K119" t="s">
        <v>1240</v>
      </c>
      <c r="L119" t="s">
        <v>2708</v>
      </c>
      <c r="S119" t="s">
        <v>1256</v>
      </c>
    </row>
    <row r="120" spans="1:20">
      <c r="A120" t="s">
        <v>1934</v>
      </c>
      <c r="B120" t="s">
        <v>1935</v>
      </c>
      <c r="C120" t="s">
        <v>1936</v>
      </c>
      <c r="D120" t="s">
        <v>2703</v>
      </c>
      <c r="E120">
        <v>25</v>
      </c>
      <c r="F120">
        <v>10</v>
      </c>
      <c r="H120" t="s">
        <v>1937</v>
      </c>
      <c r="I120">
        <v>2012</v>
      </c>
      <c r="J120" s="18">
        <v>33</v>
      </c>
      <c r="K120" t="s">
        <v>1248</v>
      </c>
      <c r="L120" t="s">
        <v>2709</v>
      </c>
      <c r="S120" t="s">
        <v>1256</v>
      </c>
    </row>
    <row r="121" spans="1:20">
      <c r="A121" t="s">
        <v>1989</v>
      </c>
      <c r="B121" t="s">
        <v>1990</v>
      </c>
      <c r="C121" t="s">
        <v>1991</v>
      </c>
      <c r="D121" t="s">
        <v>2502</v>
      </c>
      <c r="E121">
        <v>14</v>
      </c>
      <c r="G121" t="s">
        <v>450</v>
      </c>
      <c r="I121">
        <v>2013</v>
      </c>
      <c r="J121" s="18">
        <v>1</v>
      </c>
      <c r="K121" t="s">
        <v>1169</v>
      </c>
      <c r="L121" t="s">
        <v>2708</v>
      </c>
      <c r="S121" t="s">
        <v>2534</v>
      </c>
    </row>
    <row r="122" spans="1:20">
      <c r="A122" t="s">
        <v>2171</v>
      </c>
      <c r="B122" t="s">
        <v>2172</v>
      </c>
      <c r="C122" t="s">
        <v>2173</v>
      </c>
      <c r="D122" t="s">
        <v>1663</v>
      </c>
      <c r="E122">
        <v>19</v>
      </c>
      <c r="F122">
        <v>11</v>
      </c>
      <c r="G122" t="s">
        <v>213</v>
      </c>
      <c r="H122" t="s">
        <v>2174</v>
      </c>
      <c r="I122">
        <v>2013</v>
      </c>
      <c r="J122" s="18">
        <v>0</v>
      </c>
      <c r="K122" t="s">
        <v>1240</v>
      </c>
      <c r="L122" t="s">
        <v>2719</v>
      </c>
      <c r="M122" t="s">
        <v>2344</v>
      </c>
    </row>
    <row r="123" spans="1:20">
      <c r="A123" t="s">
        <v>2184</v>
      </c>
      <c r="B123" t="s">
        <v>2185</v>
      </c>
      <c r="C123" t="s">
        <v>2186</v>
      </c>
      <c r="D123" t="s">
        <v>2187</v>
      </c>
      <c r="E123">
        <v>6</v>
      </c>
      <c r="F123">
        <v>1</v>
      </c>
      <c r="H123">
        <v>10</v>
      </c>
      <c r="I123">
        <v>2012</v>
      </c>
      <c r="J123" s="18">
        <v>0</v>
      </c>
      <c r="K123" t="s">
        <v>1248</v>
      </c>
      <c r="L123" t="s">
        <v>2709</v>
      </c>
      <c r="S123" t="s">
        <v>2513</v>
      </c>
    </row>
    <row r="124" spans="1:20">
      <c r="A124" t="s">
        <v>122</v>
      </c>
      <c r="B124" t="s">
        <v>120</v>
      </c>
      <c r="C124" t="s">
        <v>121</v>
      </c>
      <c r="D124" t="s">
        <v>2691</v>
      </c>
      <c r="E124">
        <v>21</v>
      </c>
      <c r="F124">
        <v>1</v>
      </c>
      <c r="G124" t="s">
        <v>123</v>
      </c>
      <c r="H124" t="s">
        <v>124</v>
      </c>
      <c r="I124">
        <v>2012</v>
      </c>
      <c r="J124" s="18">
        <v>2</v>
      </c>
      <c r="K124" t="s">
        <v>1169</v>
      </c>
      <c r="L124" t="s">
        <v>2601</v>
      </c>
      <c r="M124" t="s">
        <v>1253</v>
      </c>
      <c r="S124" t="s">
        <v>1255</v>
      </c>
      <c r="T124" t="s">
        <v>2345</v>
      </c>
    </row>
    <row r="125" spans="1:20">
      <c r="A125" t="s">
        <v>1134</v>
      </c>
      <c r="B125" t="s">
        <v>1132</v>
      </c>
      <c r="C125" t="s">
        <v>1133</v>
      </c>
      <c r="D125" t="s">
        <v>2502</v>
      </c>
      <c r="E125">
        <v>13</v>
      </c>
      <c r="F125">
        <v>1</v>
      </c>
      <c r="H125">
        <v>11</v>
      </c>
      <c r="I125">
        <v>2012</v>
      </c>
      <c r="J125" s="18">
        <v>3</v>
      </c>
      <c r="K125" t="s">
        <v>1169</v>
      </c>
      <c r="L125" t="s">
        <v>2600</v>
      </c>
      <c r="M125" t="s">
        <v>2542</v>
      </c>
      <c r="S125" t="s">
        <v>2596</v>
      </c>
    </row>
    <row r="126" spans="1:20">
      <c r="A126" t="s">
        <v>1866</v>
      </c>
      <c r="B126" t="s">
        <v>1867</v>
      </c>
      <c r="C126" t="s">
        <v>1868</v>
      </c>
      <c r="D126" t="s">
        <v>2671</v>
      </c>
      <c r="E126">
        <v>7</v>
      </c>
      <c r="F126">
        <v>2</v>
      </c>
      <c r="G126" t="s">
        <v>450</v>
      </c>
      <c r="I126">
        <v>2012</v>
      </c>
      <c r="J126" s="18">
        <v>6</v>
      </c>
      <c r="K126" t="s">
        <v>1169</v>
      </c>
      <c r="L126" t="s">
        <v>2719</v>
      </c>
      <c r="M126" t="s">
        <v>2344</v>
      </c>
    </row>
    <row r="127" spans="1:20">
      <c r="A127" t="s">
        <v>360</v>
      </c>
      <c r="B127" t="s">
        <v>358</v>
      </c>
      <c r="C127" t="s">
        <v>359</v>
      </c>
      <c r="D127" t="s">
        <v>361</v>
      </c>
      <c r="E127">
        <v>28</v>
      </c>
      <c r="F127">
        <v>4</v>
      </c>
      <c r="H127" t="s">
        <v>362</v>
      </c>
      <c r="I127">
        <v>2013</v>
      </c>
      <c r="J127" s="18">
        <v>0</v>
      </c>
      <c r="K127" t="s">
        <v>1169</v>
      </c>
      <c r="L127" t="s">
        <v>2719</v>
      </c>
      <c r="M127" t="s">
        <v>2344</v>
      </c>
    </row>
    <row r="128" spans="1:20">
      <c r="A128" t="s">
        <v>960</v>
      </c>
      <c r="B128" t="s">
        <v>958</v>
      </c>
      <c r="C128" t="s">
        <v>959</v>
      </c>
      <c r="D128" t="s">
        <v>2659</v>
      </c>
      <c r="E128">
        <v>11</v>
      </c>
      <c r="F128">
        <v>3</v>
      </c>
      <c r="H128" t="s">
        <v>961</v>
      </c>
      <c r="I128">
        <v>2012</v>
      </c>
      <c r="J128" s="18">
        <v>0</v>
      </c>
      <c r="K128" t="s">
        <v>1240</v>
      </c>
      <c r="L128" t="s">
        <v>2709</v>
      </c>
      <c r="S128" t="s">
        <v>1251</v>
      </c>
    </row>
    <row r="129" spans="1:19">
      <c r="A129" t="s">
        <v>744</v>
      </c>
      <c r="B129" t="s">
        <v>742</v>
      </c>
      <c r="C129" t="s">
        <v>743</v>
      </c>
      <c r="D129" t="s">
        <v>2691</v>
      </c>
      <c r="E129">
        <v>22</v>
      </c>
      <c r="F129">
        <v>2</v>
      </c>
      <c r="G129" t="s">
        <v>450</v>
      </c>
      <c r="H129" t="s">
        <v>745</v>
      </c>
      <c r="I129">
        <v>2013</v>
      </c>
      <c r="J129" s="18">
        <v>2</v>
      </c>
      <c r="K129" t="s">
        <v>1240</v>
      </c>
      <c r="L129" t="s">
        <v>2709</v>
      </c>
      <c r="S129" t="s">
        <v>1256</v>
      </c>
    </row>
    <row r="130" spans="1:19">
      <c r="A130" t="s">
        <v>1203</v>
      </c>
      <c r="B130" t="s">
        <v>1201</v>
      </c>
      <c r="C130" t="s">
        <v>1202</v>
      </c>
      <c r="D130" t="s">
        <v>2687</v>
      </c>
      <c r="E130">
        <v>40</v>
      </c>
      <c r="F130" t="s">
        <v>180</v>
      </c>
      <c r="G130" t="s">
        <v>98</v>
      </c>
      <c r="H130" t="s">
        <v>1204</v>
      </c>
      <c r="I130">
        <v>2012</v>
      </c>
      <c r="J130" s="18">
        <v>3</v>
      </c>
      <c r="K130" t="s">
        <v>1169</v>
      </c>
      <c r="L130" t="s">
        <v>2709</v>
      </c>
      <c r="S130" t="s">
        <v>1251</v>
      </c>
    </row>
    <row r="131" spans="1:19">
      <c r="A131" t="s">
        <v>383</v>
      </c>
      <c r="B131" t="s">
        <v>381</v>
      </c>
      <c r="C131" t="s">
        <v>382</v>
      </c>
      <c r="D131" t="s">
        <v>384</v>
      </c>
      <c r="E131">
        <v>37</v>
      </c>
      <c r="F131">
        <v>1</v>
      </c>
      <c r="H131" t="s">
        <v>385</v>
      </c>
      <c r="I131">
        <v>2012</v>
      </c>
      <c r="J131" s="18">
        <v>0</v>
      </c>
      <c r="K131" t="s">
        <v>1240</v>
      </c>
      <c r="L131" t="s">
        <v>2709</v>
      </c>
      <c r="S131" t="s">
        <v>1256</v>
      </c>
    </row>
    <row r="132" spans="1:19">
      <c r="A132" t="s">
        <v>1344</v>
      </c>
      <c r="B132" t="s">
        <v>1345</v>
      </c>
      <c r="C132" t="s">
        <v>1346</v>
      </c>
      <c r="D132" t="s">
        <v>1347</v>
      </c>
      <c r="E132">
        <v>14</v>
      </c>
      <c r="F132">
        <v>14</v>
      </c>
      <c r="G132" t="s">
        <v>965</v>
      </c>
      <c r="H132" t="s">
        <v>1348</v>
      </c>
      <c r="I132">
        <v>2013</v>
      </c>
      <c r="J132" s="18">
        <v>0</v>
      </c>
      <c r="K132" t="s">
        <v>1245</v>
      </c>
    </row>
    <row r="133" spans="1:19">
      <c r="A133" t="s">
        <v>431</v>
      </c>
      <c r="B133" t="s">
        <v>429</v>
      </c>
      <c r="C133" t="s">
        <v>430</v>
      </c>
      <c r="D133" t="s">
        <v>2680</v>
      </c>
      <c r="E133">
        <v>288</v>
      </c>
      <c r="F133">
        <v>22</v>
      </c>
      <c r="H133" t="s">
        <v>432</v>
      </c>
      <c r="I133">
        <v>2013</v>
      </c>
      <c r="J133" s="18">
        <v>2</v>
      </c>
      <c r="K133" t="s">
        <v>1237</v>
      </c>
      <c r="L133" t="s">
        <v>2600</v>
      </c>
      <c r="M133" t="s">
        <v>1243</v>
      </c>
      <c r="N133" t="s">
        <v>2540</v>
      </c>
      <c r="O133" t="s">
        <v>2319</v>
      </c>
      <c r="R133" t="s">
        <v>1508</v>
      </c>
      <c r="S133" t="s">
        <v>1252</v>
      </c>
    </row>
    <row r="134" spans="1:19">
      <c r="A134" t="s">
        <v>1807</v>
      </c>
      <c r="B134" t="s">
        <v>1808</v>
      </c>
      <c r="C134" t="s">
        <v>1809</v>
      </c>
      <c r="D134" t="s">
        <v>2685</v>
      </c>
      <c r="E134">
        <v>13</v>
      </c>
      <c r="F134">
        <v>1</v>
      </c>
      <c r="G134" t="s">
        <v>113</v>
      </c>
      <c r="H134" t="s">
        <v>1810</v>
      </c>
      <c r="I134">
        <v>2012</v>
      </c>
      <c r="J134" s="18">
        <v>2</v>
      </c>
      <c r="K134" t="s">
        <v>1237</v>
      </c>
      <c r="L134" t="s">
        <v>2709</v>
      </c>
      <c r="S134" t="s">
        <v>2513</v>
      </c>
    </row>
    <row r="135" spans="1:19">
      <c r="A135" t="s">
        <v>1089</v>
      </c>
      <c r="B135" t="s">
        <v>1087</v>
      </c>
      <c r="C135" t="s">
        <v>1088</v>
      </c>
      <c r="D135" t="s">
        <v>2506</v>
      </c>
      <c r="E135">
        <v>10</v>
      </c>
      <c r="F135">
        <v>1</v>
      </c>
      <c r="H135">
        <v>62</v>
      </c>
      <c r="I135">
        <v>2012</v>
      </c>
      <c r="J135" s="18">
        <v>5</v>
      </c>
      <c r="K135" t="s">
        <v>1236</v>
      </c>
      <c r="L135" t="s">
        <v>2600</v>
      </c>
      <c r="M135" t="s">
        <v>1243</v>
      </c>
      <c r="N135" t="s">
        <v>2540</v>
      </c>
      <c r="O135" t="s">
        <v>2319</v>
      </c>
      <c r="Q135" t="s">
        <v>1247</v>
      </c>
      <c r="S135" t="s">
        <v>1256</v>
      </c>
    </row>
    <row r="136" spans="1:19">
      <c r="A136" t="s">
        <v>345</v>
      </c>
      <c r="B136" t="s">
        <v>343</v>
      </c>
      <c r="C136" t="s">
        <v>344</v>
      </c>
      <c r="D136" t="s">
        <v>346</v>
      </c>
      <c r="E136">
        <v>53</v>
      </c>
      <c r="F136">
        <v>1</v>
      </c>
      <c r="H136" t="s">
        <v>347</v>
      </c>
      <c r="I136">
        <v>2012</v>
      </c>
      <c r="J136" s="18">
        <v>11</v>
      </c>
      <c r="K136" t="s">
        <v>1240</v>
      </c>
      <c r="L136" t="s">
        <v>2709</v>
      </c>
      <c r="S136" t="s">
        <v>1252</v>
      </c>
    </row>
    <row r="137" spans="1:19">
      <c r="A137" t="s">
        <v>1223</v>
      </c>
      <c r="B137" t="s">
        <v>1221</v>
      </c>
      <c r="C137" t="s">
        <v>1222</v>
      </c>
      <c r="D137" t="s">
        <v>2578</v>
      </c>
      <c r="E137">
        <v>81</v>
      </c>
      <c r="F137">
        <v>9</v>
      </c>
      <c r="G137" t="s">
        <v>427</v>
      </c>
      <c r="H137" t="s">
        <v>1224</v>
      </c>
      <c r="I137">
        <v>2013</v>
      </c>
      <c r="J137" s="18">
        <v>1</v>
      </c>
      <c r="K137" t="s">
        <v>1238</v>
      </c>
      <c r="L137" t="s">
        <v>2709</v>
      </c>
      <c r="S137" t="s">
        <v>1252</v>
      </c>
    </row>
    <row r="138" spans="1:19">
      <c r="A138" t="s">
        <v>107</v>
      </c>
      <c r="B138" t="s">
        <v>105</v>
      </c>
      <c r="C138" t="s">
        <v>106</v>
      </c>
      <c r="D138" t="s">
        <v>2691</v>
      </c>
      <c r="E138">
        <v>21</v>
      </c>
      <c r="F138">
        <v>8</v>
      </c>
      <c r="H138" t="s">
        <v>109</v>
      </c>
      <c r="I138">
        <v>2012</v>
      </c>
      <c r="J138" s="18">
        <v>4</v>
      </c>
      <c r="K138" t="s">
        <v>1240</v>
      </c>
      <c r="L138" t="s">
        <v>2600</v>
      </c>
      <c r="M138" t="s">
        <v>1243</v>
      </c>
      <c r="N138" t="s">
        <v>2540</v>
      </c>
      <c r="O138" t="s">
        <v>1246</v>
      </c>
      <c r="R138" t="s">
        <v>1281</v>
      </c>
      <c r="S138" t="s">
        <v>1251</v>
      </c>
    </row>
    <row r="139" spans="1:19">
      <c r="A139" t="s">
        <v>1943</v>
      </c>
      <c r="B139" t="s">
        <v>1944</v>
      </c>
      <c r="C139" t="s">
        <v>1945</v>
      </c>
      <c r="D139" t="s">
        <v>1946</v>
      </c>
      <c r="E139">
        <v>12</v>
      </c>
      <c r="F139">
        <v>14</v>
      </c>
      <c r="G139" t="s">
        <v>98</v>
      </c>
      <c r="H139" t="s">
        <v>1947</v>
      </c>
      <c r="I139">
        <v>2012</v>
      </c>
      <c r="J139" s="18">
        <v>3</v>
      </c>
      <c r="K139" t="s">
        <v>1245</v>
      </c>
    </row>
    <row r="140" spans="1:19">
      <c r="A140" t="s">
        <v>212</v>
      </c>
      <c r="B140" t="s">
        <v>210</v>
      </c>
      <c r="C140" t="s">
        <v>211</v>
      </c>
      <c r="D140" t="s">
        <v>2687</v>
      </c>
      <c r="E140">
        <v>41</v>
      </c>
      <c r="F140" t="s">
        <v>185</v>
      </c>
      <c r="G140" t="s">
        <v>213</v>
      </c>
      <c r="H140" t="s">
        <v>214</v>
      </c>
      <c r="I140">
        <v>2012</v>
      </c>
      <c r="J140" s="18">
        <v>17</v>
      </c>
      <c r="K140" t="s">
        <v>1241</v>
      </c>
      <c r="L140" t="s">
        <v>2708</v>
      </c>
      <c r="R140" t="s">
        <v>1282</v>
      </c>
      <c r="S140" t="s">
        <v>2526</v>
      </c>
    </row>
    <row r="141" spans="1:19">
      <c r="A141" t="s">
        <v>1024</v>
      </c>
      <c r="B141" t="s">
        <v>1022</v>
      </c>
      <c r="C141" t="s">
        <v>1023</v>
      </c>
      <c r="D141" t="s">
        <v>2678</v>
      </c>
      <c r="E141">
        <v>10</v>
      </c>
      <c r="F141">
        <v>1</v>
      </c>
      <c r="H141" t="s">
        <v>1025</v>
      </c>
      <c r="I141">
        <v>2013</v>
      </c>
      <c r="J141" s="18">
        <v>0</v>
      </c>
      <c r="K141" t="s">
        <v>1169</v>
      </c>
      <c r="L141" t="s">
        <v>2601</v>
      </c>
      <c r="M141" t="s">
        <v>1253</v>
      </c>
      <c r="S141" t="s">
        <v>1255</v>
      </c>
    </row>
    <row r="142" spans="1:19">
      <c r="A142" t="s">
        <v>2624</v>
      </c>
      <c r="D142" t="s">
        <v>2687</v>
      </c>
      <c r="J142" s="18">
        <v>4</v>
      </c>
      <c r="K142" t="s">
        <v>1241</v>
      </c>
      <c r="L142" t="s">
        <v>2710</v>
      </c>
    </row>
    <row r="143" spans="1:19">
      <c r="A143" t="s">
        <v>1752</v>
      </c>
      <c r="B143" t="s">
        <v>1753</v>
      </c>
      <c r="C143" t="s">
        <v>1754</v>
      </c>
      <c r="D143" t="s">
        <v>2687</v>
      </c>
      <c r="E143">
        <v>41</v>
      </c>
      <c r="F143" t="s">
        <v>185</v>
      </c>
      <c r="G143" t="s">
        <v>123</v>
      </c>
      <c r="H143" t="s">
        <v>1755</v>
      </c>
      <c r="I143">
        <v>2013</v>
      </c>
      <c r="J143" s="18">
        <v>13</v>
      </c>
      <c r="K143" t="s">
        <v>1241</v>
      </c>
      <c r="L143" t="s">
        <v>2708</v>
      </c>
      <c r="S143" t="s">
        <v>2526</v>
      </c>
    </row>
    <row r="144" spans="1:19">
      <c r="A144" t="s">
        <v>681</v>
      </c>
      <c r="B144" t="s">
        <v>679</v>
      </c>
      <c r="C144" t="s">
        <v>680</v>
      </c>
      <c r="D144" t="s">
        <v>673</v>
      </c>
      <c r="E144">
        <v>51</v>
      </c>
      <c r="F144">
        <v>10</v>
      </c>
      <c r="H144" t="s">
        <v>682</v>
      </c>
      <c r="I144">
        <v>2012</v>
      </c>
      <c r="J144" s="18">
        <v>6</v>
      </c>
      <c r="K144" t="s">
        <v>1236</v>
      </c>
      <c r="L144" t="s">
        <v>2709</v>
      </c>
      <c r="S144" t="s">
        <v>1258</v>
      </c>
    </row>
    <row r="145" spans="1:20">
      <c r="A145" t="s">
        <v>635</v>
      </c>
      <c r="B145" t="s">
        <v>633</v>
      </c>
      <c r="C145" t="s">
        <v>634</v>
      </c>
      <c r="D145" t="s">
        <v>599</v>
      </c>
      <c r="E145">
        <v>28</v>
      </c>
      <c r="F145">
        <v>19</v>
      </c>
      <c r="H145" t="s">
        <v>636</v>
      </c>
      <c r="I145">
        <v>2012</v>
      </c>
      <c r="J145" s="18">
        <v>12</v>
      </c>
      <c r="K145" t="s">
        <v>1169</v>
      </c>
      <c r="L145" t="s">
        <v>2601</v>
      </c>
      <c r="M145" t="s">
        <v>1514</v>
      </c>
    </row>
    <row r="146" spans="1:20">
      <c r="A146" t="s">
        <v>631</v>
      </c>
      <c r="B146" t="s">
        <v>629</v>
      </c>
      <c r="C146" t="s">
        <v>630</v>
      </c>
      <c r="D146" t="s">
        <v>599</v>
      </c>
      <c r="E146">
        <v>29</v>
      </c>
      <c r="F146">
        <v>2</v>
      </c>
      <c r="H146" t="s">
        <v>632</v>
      </c>
      <c r="I146">
        <v>2013</v>
      </c>
      <c r="J146" s="18">
        <v>1</v>
      </c>
      <c r="K146" t="s">
        <v>1169</v>
      </c>
      <c r="L146" t="s">
        <v>2601</v>
      </c>
      <c r="M146" t="s">
        <v>1514</v>
      </c>
    </row>
    <row r="147" spans="1:20">
      <c r="A147" t="s">
        <v>1131</v>
      </c>
      <c r="B147" t="s">
        <v>1129</v>
      </c>
      <c r="C147" t="s">
        <v>1130</v>
      </c>
      <c r="D147" t="s">
        <v>2502</v>
      </c>
      <c r="E147">
        <v>13</v>
      </c>
      <c r="F147">
        <v>1</v>
      </c>
      <c r="H147">
        <v>173</v>
      </c>
      <c r="I147">
        <v>2012</v>
      </c>
      <c r="J147" s="18">
        <v>11</v>
      </c>
      <c r="K147" t="s">
        <v>1169</v>
      </c>
      <c r="L147" t="s">
        <v>2719</v>
      </c>
      <c r="M147" t="s">
        <v>2344</v>
      </c>
    </row>
    <row r="148" spans="1:20">
      <c r="A148" t="s">
        <v>1402</v>
      </c>
      <c r="B148" t="s">
        <v>1403</v>
      </c>
      <c r="C148" t="s">
        <v>1404</v>
      </c>
      <c r="D148" t="s">
        <v>2677</v>
      </c>
      <c r="E148">
        <v>13</v>
      </c>
      <c r="G148" t="s">
        <v>136</v>
      </c>
      <c r="H148">
        <v>20</v>
      </c>
      <c r="I148">
        <v>2013</v>
      </c>
      <c r="J148" s="18">
        <v>0</v>
      </c>
      <c r="K148" t="s">
        <v>1169</v>
      </c>
      <c r="L148" t="s">
        <v>2719</v>
      </c>
      <c r="M148" t="s">
        <v>2344</v>
      </c>
    </row>
    <row r="149" spans="1:20">
      <c r="A149" t="s">
        <v>2629</v>
      </c>
      <c r="D149" t="s">
        <v>673</v>
      </c>
      <c r="J149" s="18">
        <v>9</v>
      </c>
      <c r="K149" t="s">
        <v>1236</v>
      </c>
      <c r="L149" t="s">
        <v>2709</v>
      </c>
      <c r="S149" t="s">
        <v>1258</v>
      </c>
    </row>
    <row r="150" spans="1:20">
      <c r="A150" t="s">
        <v>2616</v>
      </c>
      <c r="D150" t="s">
        <v>2677</v>
      </c>
      <c r="J150" s="18">
        <v>7</v>
      </c>
      <c r="K150" t="s">
        <v>1169</v>
      </c>
      <c r="L150" t="s">
        <v>2601</v>
      </c>
      <c r="S150" t="s">
        <v>1256</v>
      </c>
      <c r="T150" t="s">
        <v>2345</v>
      </c>
    </row>
    <row r="151" spans="1:20">
      <c r="A151" t="s">
        <v>1035</v>
      </c>
      <c r="B151" t="s">
        <v>1033</v>
      </c>
      <c r="C151" t="s">
        <v>1034</v>
      </c>
      <c r="D151" t="s">
        <v>2639</v>
      </c>
      <c r="E151">
        <v>518</v>
      </c>
      <c r="F151">
        <v>1</v>
      </c>
      <c r="G151" t="s">
        <v>118</v>
      </c>
      <c r="H151" t="s">
        <v>1036</v>
      </c>
      <c r="I151">
        <v>2013</v>
      </c>
      <c r="J151" s="18">
        <v>0</v>
      </c>
      <c r="K151" t="s">
        <v>1169</v>
      </c>
      <c r="L151" t="s">
        <v>2600</v>
      </c>
      <c r="M151" t="s">
        <v>2542</v>
      </c>
      <c r="S151" t="s">
        <v>1251</v>
      </c>
    </row>
    <row r="152" spans="1:20">
      <c r="A152" t="s">
        <v>87</v>
      </c>
      <c r="B152" t="s">
        <v>85</v>
      </c>
      <c r="C152" t="s">
        <v>86</v>
      </c>
      <c r="D152" t="s">
        <v>2578</v>
      </c>
      <c r="I152">
        <v>2013</v>
      </c>
      <c r="J152" s="18">
        <v>3</v>
      </c>
      <c r="K152" t="s">
        <v>1240</v>
      </c>
      <c r="L152" t="s">
        <v>2600</v>
      </c>
      <c r="M152" t="s">
        <v>2542</v>
      </c>
      <c r="S152" t="s">
        <v>1259</v>
      </c>
    </row>
    <row r="153" spans="1:20">
      <c r="A153" t="s">
        <v>2632</v>
      </c>
      <c r="D153" t="s">
        <v>2702</v>
      </c>
      <c r="J153" s="18">
        <v>19</v>
      </c>
      <c r="K153" t="s">
        <v>1248</v>
      </c>
      <c r="L153" t="s">
        <v>2719</v>
      </c>
    </row>
    <row r="154" spans="1:20">
      <c r="A154" t="s">
        <v>555</v>
      </c>
      <c r="B154" t="s">
        <v>553</v>
      </c>
      <c r="C154" t="s">
        <v>554</v>
      </c>
      <c r="D154" t="s">
        <v>2663</v>
      </c>
      <c r="E154">
        <v>45</v>
      </c>
      <c r="F154">
        <v>7</v>
      </c>
      <c r="H154" t="s">
        <v>556</v>
      </c>
      <c r="I154">
        <v>2012</v>
      </c>
      <c r="J154" s="18">
        <v>3</v>
      </c>
      <c r="K154" t="s">
        <v>1169</v>
      </c>
      <c r="L154" t="s">
        <v>2708</v>
      </c>
      <c r="S154" t="s">
        <v>1259</v>
      </c>
    </row>
    <row r="155" spans="1:20">
      <c r="A155" t="s">
        <v>1643</v>
      </c>
      <c r="B155" t="s">
        <v>1644</v>
      </c>
      <c r="C155" t="s">
        <v>1645</v>
      </c>
      <c r="D155" t="s">
        <v>2671</v>
      </c>
      <c r="E155">
        <v>7</v>
      </c>
      <c r="F155">
        <v>6</v>
      </c>
      <c r="H155" t="s">
        <v>1646</v>
      </c>
      <c r="I155">
        <v>2012</v>
      </c>
      <c r="J155" s="18">
        <v>3</v>
      </c>
      <c r="K155" t="s">
        <v>1241</v>
      </c>
      <c r="L155" t="s">
        <v>2708</v>
      </c>
      <c r="S155" t="s">
        <v>1251</v>
      </c>
    </row>
    <row r="156" spans="1:20">
      <c r="A156" t="s">
        <v>449</v>
      </c>
      <c r="B156" t="s">
        <v>447</v>
      </c>
      <c r="C156" t="s">
        <v>448</v>
      </c>
      <c r="D156" t="s">
        <v>1567</v>
      </c>
      <c r="E156">
        <v>177</v>
      </c>
      <c r="F156">
        <v>2</v>
      </c>
      <c r="G156" t="s">
        <v>450</v>
      </c>
      <c r="H156" t="s">
        <v>451</v>
      </c>
      <c r="I156">
        <v>2012</v>
      </c>
      <c r="J156" s="18">
        <v>1</v>
      </c>
      <c r="K156" t="s">
        <v>1169</v>
      </c>
      <c r="L156" t="s">
        <v>2708</v>
      </c>
      <c r="P156" t="s">
        <v>1278</v>
      </c>
      <c r="Q156" t="s">
        <v>1274</v>
      </c>
      <c r="S156" t="s">
        <v>1259</v>
      </c>
    </row>
    <row r="157" spans="1:20">
      <c r="A157" t="s">
        <v>303</v>
      </c>
      <c r="B157" t="s">
        <v>301</v>
      </c>
      <c r="C157" t="s">
        <v>302</v>
      </c>
      <c r="D157" t="s">
        <v>304</v>
      </c>
      <c r="E157">
        <v>18</v>
      </c>
      <c r="F157">
        <v>6</v>
      </c>
      <c r="H157" t="s">
        <v>305</v>
      </c>
      <c r="I157">
        <v>2012</v>
      </c>
      <c r="J157" s="18">
        <v>1</v>
      </c>
      <c r="K157" t="s">
        <v>1169</v>
      </c>
      <c r="L157" t="s">
        <v>2601</v>
      </c>
      <c r="M157" t="s">
        <v>1253</v>
      </c>
      <c r="S157" t="s">
        <v>1310</v>
      </c>
    </row>
    <row r="158" spans="1:20">
      <c r="A158" t="s">
        <v>1741</v>
      </c>
      <c r="B158" t="s">
        <v>1742</v>
      </c>
      <c r="C158" t="s">
        <v>1743</v>
      </c>
      <c r="D158" t="s">
        <v>2501</v>
      </c>
      <c r="E158">
        <v>14</v>
      </c>
      <c r="G158" t="s">
        <v>757</v>
      </c>
      <c r="I158">
        <v>2013</v>
      </c>
      <c r="J158" s="18">
        <v>6</v>
      </c>
      <c r="K158" t="s">
        <v>1169</v>
      </c>
      <c r="L158" t="s">
        <v>2601</v>
      </c>
      <c r="M158" t="s">
        <v>1514</v>
      </c>
      <c r="S158" t="s">
        <v>1251</v>
      </c>
    </row>
    <row r="159" spans="1:20">
      <c r="A159" t="s">
        <v>627</v>
      </c>
      <c r="B159" t="s">
        <v>625</v>
      </c>
      <c r="C159" t="s">
        <v>626</v>
      </c>
      <c r="D159" t="s">
        <v>599</v>
      </c>
      <c r="E159">
        <v>28</v>
      </c>
      <c r="F159">
        <v>24</v>
      </c>
      <c r="H159" t="s">
        <v>628</v>
      </c>
      <c r="I159">
        <v>2012</v>
      </c>
      <c r="J159" s="18">
        <v>6</v>
      </c>
      <c r="K159" t="s">
        <v>1169</v>
      </c>
      <c r="L159" t="s">
        <v>2601</v>
      </c>
      <c r="M159" t="s">
        <v>1253</v>
      </c>
      <c r="S159" t="s">
        <v>1256</v>
      </c>
      <c r="T159" t="s">
        <v>2345</v>
      </c>
    </row>
    <row r="160" spans="1:20">
      <c r="A160" t="s">
        <v>2092</v>
      </c>
      <c r="B160" t="s">
        <v>2093</v>
      </c>
      <c r="C160" t="s">
        <v>2094</v>
      </c>
      <c r="D160" t="s">
        <v>166</v>
      </c>
      <c r="I160">
        <v>2012</v>
      </c>
      <c r="J160" s="18">
        <v>1</v>
      </c>
      <c r="K160" t="s">
        <v>1248</v>
      </c>
      <c r="L160" t="s">
        <v>2708</v>
      </c>
      <c r="S160" t="s">
        <v>2519</v>
      </c>
    </row>
    <row r="161" spans="1:20">
      <c r="A161" t="s">
        <v>2079</v>
      </c>
      <c r="B161" t="s">
        <v>2080</v>
      </c>
      <c r="C161" t="s">
        <v>2081</v>
      </c>
      <c r="D161" t="s">
        <v>2683</v>
      </c>
      <c r="E161">
        <v>34</v>
      </c>
      <c r="F161">
        <v>1</v>
      </c>
      <c r="G161" t="s">
        <v>123</v>
      </c>
      <c r="H161" t="s">
        <v>2082</v>
      </c>
      <c r="I161">
        <v>2013</v>
      </c>
      <c r="J161" s="18">
        <v>2</v>
      </c>
      <c r="K161" t="s">
        <v>1169</v>
      </c>
      <c r="L161" t="s">
        <v>2601</v>
      </c>
      <c r="M161" t="s">
        <v>1514</v>
      </c>
    </row>
    <row r="162" spans="1:20">
      <c r="A162" t="s">
        <v>1792</v>
      </c>
      <c r="B162" t="s">
        <v>1793</v>
      </c>
      <c r="C162" t="s">
        <v>1794</v>
      </c>
      <c r="D162" t="s">
        <v>2680</v>
      </c>
      <c r="E162">
        <v>287</v>
      </c>
      <c r="F162">
        <v>1</v>
      </c>
      <c r="G162" t="s">
        <v>123</v>
      </c>
      <c r="H162" t="s">
        <v>1795</v>
      </c>
      <c r="I162">
        <v>2012</v>
      </c>
      <c r="J162" s="18">
        <v>34</v>
      </c>
      <c r="K162" t="s">
        <v>1248</v>
      </c>
      <c r="L162" t="s">
        <v>2709</v>
      </c>
      <c r="S162" t="s">
        <v>1258</v>
      </c>
    </row>
    <row r="163" spans="1:20">
      <c r="A163" t="s">
        <v>595</v>
      </c>
      <c r="B163" t="s">
        <v>593</v>
      </c>
      <c r="C163" t="s">
        <v>594</v>
      </c>
      <c r="D163" t="s">
        <v>2696</v>
      </c>
      <c r="E163">
        <v>7</v>
      </c>
      <c r="H163">
        <v>12</v>
      </c>
      <c r="I163">
        <v>2012</v>
      </c>
      <c r="J163" s="18">
        <v>59</v>
      </c>
      <c r="K163" t="s">
        <v>1169</v>
      </c>
      <c r="L163" t="s">
        <v>2601</v>
      </c>
      <c r="M163" t="s">
        <v>1253</v>
      </c>
      <c r="P163" t="s">
        <v>1311</v>
      </c>
      <c r="S163" t="s">
        <v>1252</v>
      </c>
    </row>
    <row r="164" spans="1:20">
      <c r="A164" t="s">
        <v>1195</v>
      </c>
      <c r="B164" t="s">
        <v>1193</v>
      </c>
      <c r="C164" t="s">
        <v>1194</v>
      </c>
      <c r="D164" t="s">
        <v>2687</v>
      </c>
      <c r="E164">
        <v>40</v>
      </c>
      <c r="F164" t="s">
        <v>185</v>
      </c>
      <c r="G164" t="s">
        <v>123</v>
      </c>
      <c r="H164" t="s">
        <v>1196</v>
      </c>
      <c r="I164">
        <v>2012</v>
      </c>
      <c r="J164" s="18">
        <v>5</v>
      </c>
      <c r="K164" t="s">
        <v>1241</v>
      </c>
      <c r="L164" t="s">
        <v>2709</v>
      </c>
      <c r="S164" t="s">
        <v>1251</v>
      </c>
    </row>
    <row r="165" spans="1:20">
      <c r="A165" t="s">
        <v>512</v>
      </c>
      <c r="B165" t="s">
        <v>510</v>
      </c>
      <c r="C165" t="s">
        <v>511</v>
      </c>
      <c r="D165" t="s">
        <v>513</v>
      </c>
      <c r="E165">
        <v>2013</v>
      </c>
      <c r="I165">
        <v>2013</v>
      </c>
      <c r="J165" s="18">
        <v>0</v>
      </c>
      <c r="K165" t="s">
        <v>1241</v>
      </c>
      <c r="L165" t="s">
        <v>2710</v>
      </c>
      <c r="Q165" t="s">
        <v>1510</v>
      </c>
      <c r="S165" t="s">
        <v>2595</v>
      </c>
    </row>
    <row r="166" spans="1:20">
      <c r="A166" t="s">
        <v>1618</v>
      </c>
      <c r="B166" t="s">
        <v>1619</v>
      </c>
      <c r="C166" t="s">
        <v>1620</v>
      </c>
      <c r="D166" t="s">
        <v>2690</v>
      </c>
      <c r="E166">
        <v>19</v>
      </c>
      <c r="F166">
        <v>4</v>
      </c>
      <c r="G166" t="s">
        <v>118</v>
      </c>
      <c r="H166" t="s">
        <v>1621</v>
      </c>
      <c r="I166">
        <v>2012</v>
      </c>
      <c r="J166" s="18">
        <v>23</v>
      </c>
      <c r="K166" t="s">
        <v>1245</v>
      </c>
    </row>
    <row r="167" spans="1:20">
      <c r="A167" t="s">
        <v>740</v>
      </c>
      <c r="B167" t="s">
        <v>738</v>
      </c>
      <c r="C167" t="s">
        <v>739</v>
      </c>
      <c r="D167" t="s">
        <v>2691</v>
      </c>
      <c r="E167">
        <v>21</v>
      </c>
      <c r="F167">
        <v>10</v>
      </c>
      <c r="G167" t="s">
        <v>136</v>
      </c>
      <c r="H167" t="s">
        <v>741</v>
      </c>
      <c r="I167">
        <v>2012</v>
      </c>
      <c r="J167" s="18">
        <v>1</v>
      </c>
      <c r="K167" t="s">
        <v>1240</v>
      </c>
      <c r="L167" t="s">
        <v>2600</v>
      </c>
      <c r="M167" t="s">
        <v>2542</v>
      </c>
      <c r="Q167" t="s">
        <v>1304</v>
      </c>
      <c r="S167" t="s">
        <v>1252</v>
      </c>
    </row>
    <row r="168" spans="1:20">
      <c r="A168" t="s">
        <v>2640</v>
      </c>
      <c r="D168" t="s">
        <v>2641</v>
      </c>
      <c r="J168" s="18">
        <v>0</v>
      </c>
      <c r="K168" t="s">
        <v>1240</v>
      </c>
      <c r="L168" t="s">
        <v>2719</v>
      </c>
    </row>
    <row r="169" spans="1:20">
      <c r="A169" t="s">
        <v>84</v>
      </c>
      <c r="B169" t="s">
        <v>82</v>
      </c>
      <c r="C169" t="s">
        <v>83</v>
      </c>
      <c r="D169" t="s">
        <v>2578</v>
      </c>
      <c r="I169">
        <v>2012</v>
      </c>
      <c r="J169" s="18">
        <v>5</v>
      </c>
      <c r="K169" t="s">
        <v>1169</v>
      </c>
      <c r="L169" t="s">
        <v>2600</v>
      </c>
      <c r="M169" t="s">
        <v>2542</v>
      </c>
      <c r="S169" t="s">
        <v>2588</v>
      </c>
    </row>
    <row r="170" spans="1:20">
      <c r="A170" t="s">
        <v>2003</v>
      </c>
      <c r="B170" t="s">
        <v>2004</v>
      </c>
      <c r="C170" t="s">
        <v>2005</v>
      </c>
      <c r="D170" t="s">
        <v>599</v>
      </c>
      <c r="E170">
        <v>29</v>
      </c>
      <c r="F170">
        <v>3</v>
      </c>
      <c r="G170" t="s">
        <v>450</v>
      </c>
      <c r="H170" t="s">
        <v>2006</v>
      </c>
      <c r="I170">
        <v>2013</v>
      </c>
      <c r="J170" s="18">
        <v>4</v>
      </c>
      <c r="K170" t="s">
        <v>1169</v>
      </c>
      <c r="L170" t="s">
        <v>2719</v>
      </c>
      <c r="M170" t="s">
        <v>2344</v>
      </c>
    </row>
    <row r="171" spans="1:20">
      <c r="A171" t="s">
        <v>2281</v>
      </c>
      <c r="B171" t="s">
        <v>2282</v>
      </c>
      <c r="C171" t="s">
        <v>2283</v>
      </c>
      <c r="D171" t="s">
        <v>2502</v>
      </c>
      <c r="E171">
        <v>13</v>
      </c>
      <c r="G171" t="s">
        <v>213</v>
      </c>
      <c r="H171">
        <v>292</v>
      </c>
      <c r="I171">
        <v>2012</v>
      </c>
      <c r="J171" s="18">
        <v>5</v>
      </c>
      <c r="K171" t="s">
        <v>1169</v>
      </c>
      <c r="L171" t="s">
        <v>2601</v>
      </c>
      <c r="M171" t="s">
        <v>1253</v>
      </c>
      <c r="S171" t="s">
        <v>1256</v>
      </c>
    </row>
    <row r="172" spans="1:20">
      <c r="A172" t="s">
        <v>2146</v>
      </c>
      <c r="B172" t="s">
        <v>2147</v>
      </c>
      <c r="C172" t="s">
        <v>2148</v>
      </c>
      <c r="D172" t="s">
        <v>2671</v>
      </c>
      <c r="E172">
        <v>8</v>
      </c>
      <c r="F172">
        <v>12</v>
      </c>
      <c r="G172" t="s">
        <v>965</v>
      </c>
      <c r="H172" t="s">
        <v>2149</v>
      </c>
      <c r="I172">
        <v>2013</v>
      </c>
      <c r="J172" s="18">
        <v>0</v>
      </c>
      <c r="K172" t="s">
        <v>1169</v>
      </c>
      <c r="L172" t="s">
        <v>2601</v>
      </c>
      <c r="M172" t="s">
        <v>1253</v>
      </c>
      <c r="S172" t="s">
        <v>2518</v>
      </c>
      <c r="T172" t="s">
        <v>2345</v>
      </c>
    </row>
    <row r="173" spans="1:20">
      <c r="A173" t="s">
        <v>80</v>
      </c>
      <c r="B173" t="s">
        <v>78</v>
      </c>
      <c r="C173" t="s">
        <v>79</v>
      </c>
      <c r="D173" t="s">
        <v>2578</v>
      </c>
      <c r="E173">
        <v>80</v>
      </c>
      <c r="F173">
        <v>7</v>
      </c>
      <c r="H173" t="s">
        <v>81</v>
      </c>
      <c r="I173">
        <v>2012</v>
      </c>
      <c r="J173" s="18">
        <v>2</v>
      </c>
      <c r="K173" t="s">
        <v>1240</v>
      </c>
      <c r="L173" t="s">
        <v>2708</v>
      </c>
      <c r="Q173" t="s">
        <v>1300</v>
      </c>
      <c r="S173" t="s">
        <v>2558</v>
      </c>
    </row>
    <row r="174" spans="1:20">
      <c r="A174" t="s">
        <v>1020</v>
      </c>
      <c r="B174" t="s">
        <v>1018</v>
      </c>
      <c r="C174" t="s">
        <v>1019</v>
      </c>
      <c r="D174" t="s">
        <v>2678</v>
      </c>
      <c r="E174">
        <v>9</v>
      </c>
      <c r="F174">
        <v>4</v>
      </c>
      <c r="H174" t="s">
        <v>1021</v>
      </c>
      <c r="I174">
        <v>2012</v>
      </c>
      <c r="J174" s="18">
        <v>0</v>
      </c>
      <c r="K174" t="s">
        <v>1169</v>
      </c>
      <c r="L174" t="s">
        <v>2601</v>
      </c>
      <c r="M174" t="s">
        <v>1253</v>
      </c>
      <c r="S174" t="s">
        <v>1256</v>
      </c>
      <c r="T174" t="s">
        <v>2345</v>
      </c>
    </row>
    <row r="175" spans="1:20">
      <c r="A175" t="s">
        <v>336</v>
      </c>
      <c r="B175" t="s">
        <v>334</v>
      </c>
      <c r="C175" t="s">
        <v>335</v>
      </c>
      <c r="D175" t="s">
        <v>337</v>
      </c>
      <c r="E175">
        <v>13</v>
      </c>
      <c r="H175" t="s">
        <v>338</v>
      </c>
      <c r="I175">
        <v>2012</v>
      </c>
      <c r="J175" s="18">
        <v>0</v>
      </c>
      <c r="K175" t="s">
        <v>1169</v>
      </c>
      <c r="L175" t="s">
        <v>2601</v>
      </c>
      <c r="M175" t="s">
        <v>1253</v>
      </c>
      <c r="S175" t="s">
        <v>1258</v>
      </c>
    </row>
    <row r="176" spans="1:20">
      <c r="A176" t="s">
        <v>2213</v>
      </c>
      <c r="B176" t="s">
        <v>2214</v>
      </c>
      <c r="C176" t="s">
        <v>2215</v>
      </c>
      <c r="D176" t="s">
        <v>1768</v>
      </c>
      <c r="E176">
        <v>9</v>
      </c>
      <c r="F176">
        <v>12</v>
      </c>
      <c r="G176" t="s">
        <v>965</v>
      </c>
      <c r="H176" t="s">
        <v>2216</v>
      </c>
      <c r="I176">
        <v>2013</v>
      </c>
      <c r="J176" s="18">
        <v>0</v>
      </c>
      <c r="K176" t="s">
        <v>1169</v>
      </c>
      <c r="L176" t="s">
        <v>2601</v>
      </c>
      <c r="M176" t="s">
        <v>1514</v>
      </c>
      <c r="S176" t="s">
        <v>1251</v>
      </c>
    </row>
    <row r="177" spans="1:20">
      <c r="A177" t="s">
        <v>516</v>
      </c>
      <c r="B177" t="s">
        <v>514</v>
      </c>
      <c r="C177" t="s">
        <v>515</v>
      </c>
      <c r="D177" t="s">
        <v>517</v>
      </c>
      <c r="E177">
        <v>24</v>
      </c>
      <c r="F177">
        <v>1</v>
      </c>
      <c r="H177" t="s">
        <v>518</v>
      </c>
      <c r="I177">
        <v>2012</v>
      </c>
      <c r="J177" s="18">
        <v>2</v>
      </c>
      <c r="K177" t="s">
        <v>1169</v>
      </c>
      <c r="L177" t="s">
        <v>2601</v>
      </c>
      <c r="M177" t="s">
        <v>1253</v>
      </c>
      <c r="S177" t="s">
        <v>1284</v>
      </c>
      <c r="T177" t="s">
        <v>2345</v>
      </c>
    </row>
    <row r="178" spans="1:20">
      <c r="A178" t="s">
        <v>1073</v>
      </c>
      <c r="B178" t="s">
        <v>1071</v>
      </c>
      <c r="C178" t="s">
        <v>1072</v>
      </c>
      <c r="D178" t="s">
        <v>2643</v>
      </c>
      <c r="E178">
        <v>13</v>
      </c>
      <c r="F178" t="s">
        <v>1052</v>
      </c>
      <c r="H178" t="s">
        <v>1074</v>
      </c>
      <c r="I178">
        <v>2013</v>
      </c>
      <c r="J178" s="18">
        <v>0</v>
      </c>
      <c r="K178" t="s">
        <v>1169</v>
      </c>
      <c r="L178" t="s">
        <v>2719</v>
      </c>
      <c r="M178" t="s">
        <v>2344</v>
      </c>
    </row>
    <row r="179" spans="1:20">
      <c r="A179" t="s">
        <v>2083</v>
      </c>
      <c r="B179" t="s">
        <v>2084</v>
      </c>
      <c r="C179" t="s">
        <v>2085</v>
      </c>
      <c r="D179" t="s">
        <v>2671</v>
      </c>
      <c r="E179">
        <v>8</v>
      </c>
      <c r="F179">
        <v>10</v>
      </c>
      <c r="G179" t="s">
        <v>136</v>
      </c>
      <c r="H179" t="s">
        <v>2086</v>
      </c>
      <c r="I179">
        <v>2013</v>
      </c>
      <c r="J179" s="18">
        <v>1</v>
      </c>
      <c r="K179" t="s">
        <v>1169</v>
      </c>
      <c r="L179" t="s">
        <v>2708</v>
      </c>
      <c r="S179" t="s">
        <v>2517</v>
      </c>
    </row>
    <row r="180" spans="1:20">
      <c r="A180" t="s">
        <v>944</v>
      </c>
      <c r="B180" t="s">
        <v>942</v>
      </c>
      <c r="C180" t="s">
        <v>943</v>
      </c>
      <c r="D180" t="s">
        <v>2672</v>
      </c>
      <c r="E180">
        <v>8</v>
      </c>
      <c r="F180">
        <v>4</v>
      </c>
      <c r="H180" t="s">
        <v>945</v>
      </c>
      <c r="I180">
        <v>2012</v>
      </c>
      <c r="J180" s="18">
        <v>6</v>
      </c>
      <c r="K180" t="s">
        <v>1240</v>
      </c>
      <c r="L180" t="s">
        <v>2709</v>
      </c>
      <c r="S180" t="s">
        <v>1256</v>
      </c>
    </row>
    <row r="181" spans="1:20">
      <c r="A181" t="s">
        <v>1032</v>
      </c>
      <c r="B181" t="s">
        <v>1030</v>
      </c>
      <c r="C181" t="s">
        <v>1031</v>
      </c>
      <c r="D181" t="s">
        <v>2657</v>
      </c>
      <c r="G181" t="s">
        <v>103</v>
      </c>
      <c r="I181">
        <v>2012</v>
      </c>
      <c r="J181" s="18">
        <v>1</v>
      </c>
      <c r="K181" t="s">
        <v>1169</v>
      </c>
      <c r="L181" t="s">
        <v>2601</v>
      </c>
      <c r="M181" t="s">
        <v>1514</v>
      </c>
      <c r="Q181" t="s">
        <v>1249</v>
      </c>
      <c r="S181" t="s">
        <v>1258</v>
      </c>
    </row>
    <row r="182" spans="1:20">
      <c r="A182" t="s">
        <v>2621</v>
      </c>
      <c r="D182" t="s">
        <v>2622</v>
      </c>
      <c r="J182" s="18">
        <v>2</v>
      </c>
      <c r="K182" t="s">
        <v>1236</v>
      </c>
      <c r="L182" t="s">
        <v>2709</v>
      </c>
      <c r="S182" t="s">
        <v>1258</v>
      </c>
    </row>
    <row r="183" spans="1:20">
      <c r="A183" t="s">
        <v>1524</v>
      </c>
      <c r="B183" t="s">
        <v>1525</v>
      </c>
      <c r="C183" t="s">
        <v>1526</v>
      </c>
      <c r="D183" t="s">
        <v>1946</v>
      </c>
      <c r="E183">
        <v>12</v>
      </c>
      <c r="F183">
        <v>17</v>
      </c>
      <c r="H183" t="s">
        <v>1528</v>
      </c>
      <c r="I183">
        <v>2012</v>
      </c>
      <c r="J183" s="18">
        <v>5</v>
      </c>
      <c r="K183" t="s">
        <v>1248</v>
      </c>
      <c r="L183" t="s">
        <v>2719</v>
      </c>
      <c r="M183" t="s">
        <v>2344</v>
      </c>
    </row>
    <row r="184" spans="1:20">
      <c r="A184" t="s">
        <v>1841</v>
      </c>
      <c r="B184" t="s">
        <v>1842</v>
      </c>
      <c r="C184" t="s">
        <v>1843</v>
      </c>
      <c r="D184" t="s">
        <v>2687</v>
      </c>
      <c r="E184">
        <v>41</v>
      </c>
      <c r="F184" t="s">
        <v>185</v>
      </c>
      <c r="G184" t="s">
        <v>123</v>
      </c>
      <c r="H184" t="s">
        <v>1844</v>
      </c>
      <c r="I184">
        <v>2013</v>
      </c>
      <c r="J184" s="18">
        <v>0</v>
      </c>
      <c r="K184" t="s">
        <v>1241</v>
      </c>
      <c r="L184" t="s">
        <v>2708</v>
      </c>
      <c r="S184" t="s">
        <v>2521</v>
      </c>
    </row>
    <row r="185" spans="1:20">
      <c r="A185" t="s">
        <v>908</v>
      </c>
      <c r="B185" t="s">
        <v>906</v>
      </c>
      <c r="C185" t="s">
        <v>907</v>
      </c>
      <c r="D185" t="s">
        <v>2671</v>
      </c>
      <c r="E185">
        <v>7</v>
      </c>
      <c r="F185">
        <v>11</v>
      </c>
      <c r="H185" t="s">
        <v>909</v>
      </c>
      <c r="I185">
        <v>2012</v>
      </c>
      <c r="J185" s="18">
        <v>6</v>
      </c>
      <c r="K185" t="s">
        <v>1169</v>
      </c>
      <c r="L185" t="s">
        <v>2709</v>
      </c>
      <c r="S185" t="s">
        <v>1251</v>
      </c>
    </row>
    <row r="186" spans="1:20">
      <c r="A186" t="s">
        <v>563</v>
      </c>
      <c r="B186" t="s">
        <v>561</v>
      </c>
      <c r="C186" t="s">
        <v>562</v>
      </c>
      <c r="D186" t="s">
        <v>564</v>
      </c>
      <c r="E186">
        <v>12</v>
      </c>
      <c r="F186">
        <v>3</v>
      </c>
      <c r="H186" t="s">
        <v>565</v>
      </c>
      <c r="I186">
        <v>2013</v>
      </c>
      <c r="J186" s="18">
        <v>2</v>
      </c>
      <c r="K186" t="s">
        <v>1237</v>
      </c>
      <c r="L186" t="s">
        <v>2709</v>
      </c>
      <c r="S186" t="s">
        <v>2519</v>
      </c>
    </row>
    <row r="187" spans="1:20">
      <c r="A187" t="s">
        <v>405</v>
      </c>
      <c r="B187" t="s">
        <v>403</v>
      </c>
      <c r="C187" t="s">
        <v>404</v>
      </c>
      <c r="D187" t="s">
        <v>2681</v>
      </c>
      <c r="E187">
        <v>30</v>
      </c>
      <c r="F187">
        <v>2</v>
      </c>
      <c r="H187" t="s">
        <v>406</v>
      </c>
      <c r="I187">
        <v>2012</v>
      </c>
      <c r="J187" s="18">
        <v>0</v>
      </c>
      <c r="K187" t="s">
        <v>1169</v>
      </c>
      <c r="L187" t="s">
        <v>2601</v>
      </c>
      <c r="M187" t="s">
        <v>1253</v>
      </c>
      <c r="S187" t="s">
        <v>1255</v>
      </c>
    </row>
    <row r="188" spans="1:20">
      <c r="A188" t="s">
        <v>969</v>
      </c>
      <c r="B188" t="s">
        <v>967</v>
      </c>
      <c r="C188" t="s">
        <v>968</v>
      </c>
      <c r="D188" t="s">
        <v>2650</v>
      </c>
      <c r="E188">
        <v>240</v>
      </c>
      <c r="F188">
        <v>2</v>
      </c>
      <c r="G188" t="s">
        <v>965</v>
      </c>
      <c r="H188" t="s">
        <v>970</v>
      </c>
      <c r="I188">
        <v>2012</v>
      </c>
      <c r="J188" s="18">
        <v>2</v>
      </c>
      <c r="K188" t="s">
        <v>1169</v>
      </c>
      <c r="L188" t="s">
        <v>2601</v>
      </c>
      <c r="M188" t="s">
        <v>1253</v>
      </c>
      <c r="S188" t="s">
        <v>1256</v>
      </c>
    </row>
    <row r="189" spans="1:20">
      <c r="A189" t="s">
        <v>1211</v>
      </c>
      <c r="B189" t="s">
        <v>1209</v>
      </c>
      <c r="C189" t="s">
        <v>1210</v>
      </c>
      <c r="D189" t="s">
        <v>2687</v>
      </c>
      <c r="E189">
        <v>41</v>
      </c>
      <c r="F189" t="s">
        <v>180</v>
      </c>
      <c r="G189" t="s">
        <v>98</v>
      </c>
      <c r="H189" t="s">
        <v>1212</v>
      </c>
      <c r="I189">
        <v>2013</v>
      </c>
      <c r="J189" s="18">
        <v>1</v>
      </c>
      <c r="K189" t="s">
        <v>1169</v>
      </c>
      <c r="L189" t="s">
        <v>2601</v>
      </c>
      <c r="M189" t="s">
        <v>1514</v>
      </c>
    </row>
    <row r="190" spans="1:20">
      <c r="A190" t="s">
        <v>258</v>
      </c>
      <c r="B190" t="s">
        <v>256</v>
      </c>
      <c r="C190" t="s">
        <v>257</v>
      </c>
      <c r="D190" t="s">
        <v>2695</v>
      </c>
      <c r="E190">
        <v>29</v>
      </c>
      <c r="F190">
        <v>2</v>
      </c>
      <c r="H190" t="s">
        <v>259</v>
      </c>
      <c r="I190">
        <v>2012</v>
      </c>
      <c r="J190" s="18">
        <v>13</v>
      </c>
      <c r="K190" t="s">
        <v>1169</v>
      </c>
      <c r="L190" t="s">
        <v>2719</v>
      </c>
      <c r="M190" t="s">
        <v>2344</v>
      </c>
    </row>
    <row r="191" spans="1:20">
      <c r="A191" t="s">
        <v>1713</v>
      </c>
      <c r="B191" t="s">
        <v>1714</v>
      </c>
      <c r="C191" t="s">
        <v>1715</v>
      </c>
      <c r="D191" t="s">
        <v>2675</v>
      </c>
      <c r="E191">
        <v>1827</v>
      </c>
      <c r="F191" t="s">
        <v>1716</v>
      </c>
      <c r="G191" t="s">
        <v>213</v>
      </c>
      <c r="H191" t="s">
        <v>1717</v>
      </c>
      <c r="I191">
        <v>2013</v>
      </c>
      <c r="J191" s="18">
        <v>7</v>
      </c>
      <c r="K191" t="s">
        <v>1248</v>
      </c>
      <c r="L191" t="s">
        <v>2709</v>
      </c>
      <c r="S191" t="s">
        <v>2516</v>
      </c>
    </row>
    <row r="192" spans="1:20">
      <c r="A192" t="s">
        <v>756</v>
      </c>
      <c r="B192" t="s">
        <v>754</v>
      </c>
      <c r="C192" t="s">
        <v>755</v>
      </c>
      <c r="D192" t="s">
        <v>2688</v>
      </c>
      <c r="E192">
        <v>109</v>
      </c>
      <c r="F192">
        <v>21</v>
      </c>
      <c r="G192" t="s">
        <v>757</v>
      </c>
      <c r="H192" t="s">
        <v>758</v>
      </c>
      <c r="I192">
        <v>2012</v>
      </c>
      <c r="J192" s="18">
        <v>12</v>
      </c>
      <c r="K192" t="s">
        <v>1240</v>
      </c>
      <c r="L192" t="s">
        <v>2600</v>
      </c>
      <c r="M192" t="s">
        <v>2542</v>
      </c>
      <c r="S192" t="s">
        <v>1252</v>
      </c>
    </row>
    <row r="193" spans="1:20">
      <c r="A193" t="s">
        <v>2618</v>
      </c>
      <c r="D193" t="s">
        <v>2684</v>
      </c>
      <c r="J193" s="18">
        <v>1</v>
      </c>
      <c r="K193" t="s">
        <v>1169</v>
      </c>
      <c r="L193" t="s">
        <v>2708</v>
      </c>
      <c r="S193" t="s">
        <v>1256</v>
      </c>
    </row>
    <row r="194" spans="1:20">
      <c r="A194" t="s">
        <v>1058</v>
      </c>
      <c r="B194" t="s">
        <v>1056</v>
      </c>
      <c r="C194" t="s">
        <v>1057</v>
      </c>
      <c r="D194" t="s">
        <v>2677</v>
      </c>
      <c r="E194">
        <v>12</v>
      </c>
      <c r="F194">
        <v>1</v>
      </c>
      <c r="H194">
        <v>27</v>
      </c>
      <c r="I194">
        <v>2012</v>
      </c>
      <c r="J194" s="18">
        <v>3</v>
      </c>
      <c r="K194" t="s">
        <v>1240</v>
      </c>
      <c r="L194" t="s">
        <v>2600</v>
      </c>
      <c r="M194" t="s">
        <v>2542</v>
      </c>
      <c r="S194" t="s">
        <v>1284</v>
      </c>
    </row>
    <row r="195" spans="1:20">
      <c r="A195" t="s">
        <v>117</v>
      </c>
      <c r="B195" t="s">
        <v>115</v>
      </c>
      <c r="C195" t="s">
        <v>116</v>
      </c>
      <c r="D195" t="s">
        <v>2691</v>
      </c>
      <c r="E195">
        <v>22</v>
      </c>
      <c r="F195">
        <v>4</v>
      </c>
      <c r="G195" t="s">
        <v>118</v>
      </c>
      <c r="H195" t="s">
        <v>119</v>
      </c>
      <c r="I195">
        <v>2013</v>
      </c>
      <c r="J195" s="18">
        <v>5</v>
      </c>
      <c r="K195" t="s">
        <v>1240</v>
      </c>
      <c r="L195" t="s">
        <v>2600</v>
      </c>
      <c r="M195" t="s">
        <v>2542</v>
      </c>
      <c r="S195" t="s">
        <v>1252</v>
      </c>
    </row>
    <row r="196" spans="1:20">
      <c r="A196" t="s">
        <v>1597</v>
      </c>
      <c r="B196" t="s">
        <v>1598</v>
      </c>
      <c r="C196" t="s">
        <v>1599</v>
      </c>
      <c r="D196" t="s">
        <v>2687</v>
      </c>
      <c r="E196">
        <v>41</v>
      </c>
      <c r="F196">
        <v>5</v>
      </c>
      <c r="G196" t="s">
        <v>113</v>
      </c>
      <c r="H196" t="s">
        <v>1600</v>
      </c>
      <c r="I196">
        <v>2013</v>
      </c>
      <c r="J196" s="18">
        <v>1</v>
      </c>
      <c r="K196" t="s">
        <v>1240</v>
      </c>
      <c r="L196" t="s">
        <v>2709</v>
      </c>
      <c r="S196" t="s">
        <v>1258</v>
      </c>
    </row>
    <row r="197" spans="1:20">
      <c r="A197" t="s">
        <v>1219</v>
      </c>
      <c r="B197" t="s">
        <v>1217</v>
      </c>
      <c r="C197" t="s">
        <v>1218</v>
      </c>
      <c r="D197" t="s">
        <v>599</v>
      </c>
      <c r="E197">
        <v>28</v>
      </c>
      <c r="F197">
        <v>9</v>
      </c>
      <c r="G197" t="s">
        <v>757</v>
      </c>
      <c r="H197" t="s">
        <v>1220</v>
      </c>
      <c r="I197">
        <v>2012</v>
      </c>
      <c r="J197" s="18">
        <v>4</v>
      </c>
      <c r="K197" t="s">
        <v>1235</v>
      </c>
      <c r="L197" t="s">
        <v>2601</v>
      </c>
      <c r="M197" t="s">
        <v>1253</v>
      </c>
      <c r="S197" t="s">
        <v>1256</v>
      </c>
    </row>
    <row r="198" spans="1:20">
      <c r="A198" t="s">
        <v>940</v>
      </c>
      <c r="B198" t="s">
        <v>938</v>
      </c>
      <c r="C198" t="s">
        <v>939</v>
      </c>
      <c r="D198" t="s">
        <v>2672</v>
      </c>
      <c r="E198">
        <v>9</v>
      </c>
      <c r="F198">
        <v>1</v>
      </c>
      <c r="H198" t="s">
        <v>941</v>
      </c>
      <c r="I198">
        <v>2013</v>
      </c>
      <c r="J198" s="18">
        <v>6</v>
      </c>
      <c r="K198" t="s">
        <v>1240</v>
      </c>
      <c r="L198" t="s">
        <v>2600</v>
      </c>
      <c r="M198" t="s">
        <v>2542</v>
      </c>
      <c r="S198" t="s">
        <v>2323</v>
      </c>
    </row>
    <row r="199" spans="1:20">
      <c r="A199" t="s">
        <v>1427</v>
      </c>
      <c r="B199" t="s">
        <v>1428</v>
      </c>
      <c r="C199" t="s">
        <v>1429</v>
      </c>
      <c r="D199" t="s">
        <v>2691</v>
      </c>
      <c r="E199">
        <v>22</v>
      </c>
      <c r="F199">
        <v>10</v>
      </c>
      <c r="G199" t="s">
        <v>136</v>
      </c>
      <c r="H199" t="s">
        <v>1430</v>
      </c>
      <c r="I199">
        <v>2013</v>
      </c>
      <c r="J199" s="18">
        <v>0</v>
      </c>
      <c r="K199" t="s">
        <v>1240</v>
      </c>
      <c r="L199" t="s">
        <v>2708</v>
      </c>
      <c r="S199" t="s">
        <v>1259</v>
      </c>
    </row>
    <row r="200" spans="1:20">
      <c r="A200" t="s">
        <v>904</v>
      </c>
      <c r="B200" t="s">
        <v>902</v>
      </c>
      <c r="C200" t="s">
        <v>903</v>
      </c>
      <c r="D200" t="s">
        <v>2671</v>
      </c>
      <c r="E200">
        <v>8</v>
      </c>
      <c r="F200">
        <v>2</v>
      </c>
      <c r="H200" t="s">
        <v>905</v>
      </c>
      <c r="I200">
        <v>2013</v>
      </c>
      <c r="J200" s="18">
        <v>4</v>
      </c>
      <c r="K200" t="s">
        <v>1169</v>
      </c>
      <c r="L200" t="s">
        <v>2601</v>
      </c>
      <c r="M200" t="s">
        <v>1514</v>
      </c>
    </row>
    <row r="201" spans="1:20">
      <c r="A201" t="s">
        <v>1334</v>
      </c>
      <c r="B201" t="s">
        <v>1335</v>
      </c>
      <c r="C201" t="s">
        <v>1336</v>
      </c>
      <c r="D201" t="s">
        <v>2672</v>
      </c>
      <c r="E201">
        <v>9</v>
      </c>
      <c r="F201">
        <v>12</v>
      </c>
      <c r="G201" t="s">
        <v>965</v>
      </c>
      <c r="H201" t="s">
        <v>1338</v>
      </c>
      <c r="I201">
        <v>2013</v>
      </c>
      <c r="J201" s="18">
        <v>2</v>
      </c>
      <c r="K201" t="s">
        <v>1240</v>
      </c>
      <c r="L201" t="s">
        <v>2601</v>
      </c>
      <c r="M201" t="s">
        <v>1514</v>
      </c>
    </row>
    <row r="202" spans="1:20">
      <c r="A202" t="s">
        <v>1732</v>
      </c>
      <c r="B202" t="s">
        <v>1733</v>
      </c>
      <c r="C202" t="s">
        <v>1734</v>
      </c>
      <c r="D202" t="s">
        <v>2672</v>
      </c>
      <c r="E202">
        <v>9</v>
      </c>
      <c r="F202">
        <v>11</v>
      </c>
      <c r="G202" t="s">
        <v>213</v>
      </c>
      <c r="H202" t="s">
        <v>1735</v>
      </c>
      <c r="I202">
        <v>2013</v>
      </c>
      <c r="J202" s="18">
        <v>0</v>
      </c>
      <c r="K202" t="s">
        <v>1240</v>
      </c>
      <c r="L202" t="s">
        <v>2600</v>
      </c>
      <c r="M202" t="s">
        <v>2542</v>
      </c>
      <c r="Q202" t="s">
        <v>2495</v>
      </c>
      <c r="S202" t="s">
        <v>1258</v>
      </c>
    </row>
    <row r="203" spans="1:20">
      <c r="A203" t="s">
        <v>1061</v>
      </c>
      <c r="B203" t="s">
        <v>1059</v>
      </c>
      <c r="C203" t="s">
        <v>1060</v>
      </c>
      <c r="D203" t="s">
        <v>2677</v>
      </c>
      <c r="E203">
        <v>12</v>
      </c>
      <c r="H203">
        <v>5</v>
      </c>
      <c r="I203">
        <v>2012</v>
      </c>
      <c r="J203" s="18">
        <v>1</v>
      </c>
      <c r="K203" t="s">
        <v>1240</v>
      </c>
      <c r="L203" t="s">
        <v>2708</v>
      </c>
      <c r="S203" t="s">
        <v>1259</v>
      </c>
    </row>
    <row r="204" spans="1:20">
      <c r="A204" t="s">
        <v>1848</v>
      </c>
      <c r="B204" t="s">
        <v>1849</v>
      </c>
      <c r="C204" t="s">
        <v>1850</v>
      </c>
      <c r="D204" t="s">
        <v>2671</v>
      </c>
      <c r="E204">
        <v>7</v>
      </c>
      <c r="F204">
        <v>5</v>
      </c>
      <c r="G204" t="s">
        <v>757</v>
      </c>
      <c r="I204">
        <v>2012</v>
      </c>
      <c r="J204" s="18">
        <v>13</v>
      </c>
      <c r="K204" t="s">
        <v>1240</v>
      </c>
      <c r="L204" t="s">
        <v>2708</v>
      </c>
      <c r="S204" t="s">
        <v>1259</v>
      </c>
    </row>
    <row r="205" spans="1:20">
      <c r="A205" t="s">
        <v>2087</v>
      </c>
      <c r="B205" t="s">
        <v>2088</v>
      </c>
      <c r="C205" t="s">
        <v>2089</v>
      </c>
      <c r="D205" t="s">
        <v>2090</v>
      </c>
      <c r="E205">
        <v>38</v>
      </c>
      <c r="F205">
        <v>1</v>
      </c>
      <c r="G205" t="s">
        <v>123</v>
      </c>
      <c r="H205" t="s">
        <v>2091</v>
      </c>
      <c r="I205">
        <v>2013</v>
      </c>
      <c r="J205" s="18">
        <v>6</v>
      </c>
      <c r="K205" t="s">
        <v>1248</v>
      </c>
      <c r="L205" t="s">
        <v>2709</v>
      </c>
      <c r="S205" t="s">
        <v>2516</v>
      </c>
    </row>
    <row r="206" spans="1:20">
      <c r="A206" t="s">
        <v>1601</v>
      </c>
      <c r="B206" t="s">
        <v>1602</v>
      </c>
      <c r="C206" t="s">
        <v>1603</v>
      </c>
      <c r="D206" t="s">
        <v>583</v>
      </c>
      <c r="E206">
        <v>102</v>
      </c>
      <c r="F206">
        <v>4</v>
      </c>
      <c r="G206" t="s">
        <v>450</v>
      </c>
      <c r="H206" t="s">
        <v>1604</v>
      </c>
      <c r="I206">
        <v>2012</v>
      </c>
      <c r="J206" s="18">
        <v>11</v>
      </c>
      <c r="K206" t="s">
        <v>1169</v>
      </c>
      <c r="L206" t="s">
        <v>2601</v>
      </c>
      <c r="M206" t="s">
        <v>2494</v>
      </c>
      <c r="S206" t="s">
        <v>1251</v>
      </c>
      <c r="T206" t="s">
        <v>2345</v>
      </c>
    </row>
    <row r="207" spans="1:20">
      <c r="A207" t="s">
        <v>1788</v>
      </c>
      <c r="B207" t="s">
        <v>1789</v>
      </c>
      <c r="C207" t="s">
        <v>1790</v>
      </c>
      <c r="D207" t="s">
        <v>2672</v>
      </c>
      <c r="E207">
        <v>8</v>
      </c>
      <c r="F207">
        <v>3</v>
      </c>
      <c r="H207" t="s">
        <v>1791</v>
      </c>
      <c r="I207">
        <v>2012</v>
      </c>
      <c r="J207" s="18">
        <v>14</v>
      </c>
      <c r="K207" t="s">
        <v>1240</v>
      </c>
      <c r="L207" t="s">
        <v>2719</v>
      </c>
      <c r="M207" t="s">
        <v>2344</v>
      </c>
    </row>
    <row r="208" spans="1:20">
      <c r="A208" t="s">
        <v>1083</v>
      </c>
      <c r="B208" t="s">
        <v>1081</v>
      </c>
      <c r="C208" t="s">
        <v>1082</v>
      </c>
      <c r="D208" t="s">
        <v>2697</v>
      </c>
      <c r="E208">
        <v>12</v>
      </c>
      <c r="F208">
        <v>1</v>
      </c>
      <c r="H208">
        <v>75</v>
      </c>
      <c r="I208">
        <v>2012</v>
      </c>
      <c r="J208" s="18">
        <v>2</v>
      </c>
      <c r="K208" t="s">
        <v>1240</v>
      </c>
      <c r="L208" t="s">
        <v>2600</v>
      </c>
      <c r="M208" t="s">
        <v>2542</v>
      </c>
      <c r="R208" t="s">
        <v>1282</v>
      </c>
      <c r="S208" t="s">
        <v>1256</v>
      </c>
    </row>
    <row r="209" spans="1:20">
      <c r="A209" t="s">
        <v>1886</v>
      </c>
      <c r="B209" t="s">
        <v>1887</v>
      </c>
      <c r="C209" t="s">
        <v>1888</v>
      </c>
      <c r="D209" t="s">
        <v>2681</v>
      </c>
      <c r="E209">
        <v>31</v>
      </c>
      <c r="F209">
        <v>6</v>
      </c>
      <c r="G209" t="s">
        <v>103</v>
      </c>
      <c r="H209" t="s">
        <v>1889</v>
      </c>
      <c r="I209">
        <v>2013</v>
      </c>
      <c r="J209" s="18">
        <v>0</v>
      </c>
      <c r="K209" t="s">
        <v>1237</v>
      </c>
      <c r="L209" t="s">
        <v>2708</v>
      </c>
      <c r="S209" t="s">
        <v>1256</v>
      </c>
    </row>
    <row r="210" spans="1:20">
      <c r="A210" t="s">
        <v>2095</v>
      </c>
      <c r="B210" t="s">
        <v>2096</v>
      </c>
      <c r="C210" t="s">
        <v>2097</v>
      </c>
      <c r="D210" t="s">
        <v>2098</v>
      </c>
      <c r="E210">
        <v>16</v>
      </c>
      <c r="F210">
        <v>5</v>
      </c>
      <c r="G210" t="s">
        <v>757</v>
      </c>
      <c r="H210" t="s">
        <v>2099</v>
      </c>
      <c r="I210">
        <v>2012</v>
      </c>
      <c r="J210" s="18">
        <v>1</v>
      </c>
      <c r="K210" t="s">
        <v>1245</v>
      </c>
    </row>
    <row r="211" spans="1:20">
      <c r="A211" t="s">
        <v>814</v>
      </c>
      <c r="B211" t="s">
        <v>812</v>
      </c>
      <c r="C211" t="s">
        <v>813</v>
      </c>
      <c r="D211" t="s">
        <v>2671</v>
      </c>
      <c r="E211">
        <v>7</v>
      </c>
      <c r="F211">
        <v>5</v>
      </c>
      <c r="H211" t="s">
        <v>815</v>
      </c>
      <c r="I211">
        <v>2012</v>
      </c>
      <c r="J211" s="18">
        <v>9</v>
      </c>
      <c r="K211" t="s">
        <v>1240</v>
      </c>
      <c r="L211" t="s">
        <v>2600</v>
      </c>
      <c r="M211" t="s">
        <v>1243</v>
      </c>
      <c r="N211" t="s">
        <v>2540</v>
      </c>
      <c r="O211" t="s">
        <v>1246</v>
      </c>
      <c r="Q211" t="s">
        <v>2324</v>
      </c>
      <c r="R211" t="s">
        <v>2325</v>
      </c>
      <c r="S211" t="s">
        <v>1252</v>
      </c>
    </row>
    <row r="212" spans="1:20">
      <c r="A212" t="s">
        <v>298</v>
      </c>
      <c r="B212" t="s">
        <v>296</v>
      </c>
      <c r="C212" t="s">
        <v>297</v>
      </c>
      <c r="D212" t="s">
        <v>299</v>
      </c>
      <c r="E212">
        <v>12</v>
      </c>
      <c r="F212">
        <v>11</v>
      </c>
      <c r="H212" t="s">
        <v>300</v>
      </c>
      <c r="I212">
        <v>2012</v>
      </c>
      <c r="J212" s="18">
        <v>1</v>
      </c>
      <c r="K212" t="s">
        <v>1169</v>
      </c>
      <c r="L212" t="s">
        <v>2600</v>
      </c>
      <c r="M212" t="s">
        <v>2542</v>
      </c>
      <c r="S212" t="s">
        <v>2597</v>
      </c>
    </row>
    <row r="213" spans="1:20">
      <c r="A213" t="s">
        <v>442</v>
      </c>
      <c r="B213" t="s">
        <v>440</v>
      </c>
      <c r="C213" t="s">
        <v>441</v>
      </c>
      <c r="D213" t="s">
        <v>2679</v>
      </c>
      <c r="E213">
        <v>10</v>
      </c>
      <c r="F213">
        <v>3</v>
      </c>
      <c r="I213">
        <v>2012</v>
      </c>
      <c r="J213" s="18">
        <v>0</v>
      </c>
      <c r="K213" t="s">
        <v>1169</v>
      </c>
      <c r="L213" t="s">
        <v>2601</v>
      </c>
      <c r="M213" t="s">
        <v>1253</v>
      </c>
      <c r="S213" t="s">
        <v>1252</v>
      </c>
    </row>
    <row r="214" spans="1:20">
      <c r="A214" t="s">
        <v>623</v>
      </c>
      <c r="B214" t="s">
        <v>621</v>
      </c>
      <c r="C214" t="s">
        <v>622</v>
      </c>
      <c r="D214" t="s">
        <v>599</v>
      </c>
      <c r="E214">
        <v>28</v>
      </c>
      <c r="F214">
        <v>4</v>
      </c>
      <c r="H214" t="s">
        <v>624</v>
      </c>
      <c r="I214">
        <v>2012</v>
      </c>
      <c r="J214" s="18">
        <v>7</v>
      </c>
      <c r="K214" t="s">
        <v>1169</v>
      </c>
      <c r="L214" t="s">
        <v>2601</v>
      </c>
      <c r="M214" t="s">
        <v>1253</v>
      </c>
      <c r="S214" t="s">
        <v>1254</v>
      </c>
    </row>
    <row r="215" spans="1:20">
      <c r="A215" s="17" t="s">
        <v>2609</v>
      </c>
      <c r="D215" t="s">
        <v>2682</v>
      </c>
      <c r="J215" s="18">
        <v>5</v>
      </c>
      <c r="K215" t="s">
        <v>1169</v>
      </c>
      <c r="L215" t="s">
        <v>2708</v>
      </c>
      <c r="S215" t="s">
        <v>1252</v>
      </c>
    </row>
    <row r="216" spans="1:20">
      <c r="A216" t="s">
        <v>619</v>
      </c>
      <c r="B216" t="s">
        <v>617</v>
      </c>
      <c r="C216" t="s">
        <v>618</v>
      </c>
      <c r="D216" t="s">
        <v>599</v>
      </c>
      <c r="E216">
        <v>28</v>
      </c>
      <c r="F216">
        <v>10</v>
      </c>
      <c r="H216" t="s">
        <v>620</v>
      </c>
      <c r="I216">
        <v>2012</v>
      </c>
      <c r="J216" s="18">
        <v>4</v>
      </c>
      <c r="K216" t="s">
        <v>1169</v>
      </c>
      <c r="L216" t="s">
        <v>2601</v>
      </c>
      <c r="M216" t="s">
        <v>1514</v>
      </c>
    </row>
    <row r="217" spans="1:20">
      <c r="A217" t="s">
        <v>615</v>
      </c>
      <c r="B217" t="s">
        <v>613</v>
      </c>
      <c r="C217" t="s">
        <v>614</v>
      </c>
      <c r="D217" t="s">
        <v>599</v>
      </c>
      <c r="E217">
        <v>28</v>
      </c>
      <c r="F217">
        <v>24</v>
      </c>
      <c r="H217" t="s">
        <v>616</v>
      </c>
      <c r="I217">
        <v>2012</v>
      </c>
      <c r="J217" s="18">
        <v>2</v>
      </c>
      <c r="K217" t="s">
        <v>1169</v>
      </c>
      <c r="L217" t="s">
        <v>2601</v>
      </c>
      <c r="M217" t="s">
        <v>1253</v>
      </c>
      <c r="P217">
        <v>12</v>
      </c>
      <c r="S217" t="s">
        <v>1258</v>
      </c>
    </row>
    <row r="218" spans="1:20">
      <c r="A218" t="s">
        <v>657</v>
      </c>
      <c r="B218" t="s">
        <v>656</v>
      </c>
      <c r="C218" t="s">
        <v>653</v>
      </c>
      <c r="D218" t="s">
        <v>655</v>
      </c>
      <c r="E218">
        <v>33</v>
      </c>
      <c r="F218">
        <v>1</v>
      </c>
      <c r="H218" t="s">
        <v>658</v>
      </c>
      <c r="I218">
        <v>2013</v>
      </c>
      <c r="J218" s="18">
        <v>0</v>
      </c>
      <c r="K218" t="s">
        <v>1169</v>
      </c>
      <c r="L218" t="s">
        <v>2601</v>
      </c>
      <c r="M218" t="s">
        <v>1253</v>
      </c>
      <c r="S218" t="s">
        <v>2312</v>
      </c>
      <c r="T218" t="s">
        <v>2345</v>
      </c>
    </row>
    <row r="219" spans="1:20">
      <c r="A219" t="s">
        <v>736</v>
      </c>
      <c r="B219" t="s">
        <v>734</v>
      </c>
      <c r="C219" t="s">
        <v>735</v>
      </c>
      <c r="D219" t="s">
        <v>31</v>
      </c>
      <c r="E219">
        <v>20</v>
      </c>
      <c r="F219">
        <v>11</v>
      </c>
      <c r="G219" t="s">
        <v>213</v>
      </c>
      <c r="H219" t="s">
        <v>737</v>
      </c>
      <c r="I219">
        <v>2012</v>
      </c>
      <c r="J219" s="18">
        <v>0</v>
      </c>
      <c r="K219" t="s">
        <v>1169</v>
      </c>
      <c r="L219" t="s">
        <v>2600</v>
      </c>
      <c r="M219" t="s">
        <v>2542</v>
      </c>
      <c r="Q219" t="s">
        <v>1302</v>
      </c>
      <c r="S219" t="s">
        <v>1310</v>
      </c>
    </row>
    <row r="220" spans="1:20">
      <c r="A220" t="s">
        <v>1128</v>
      </c>
      <c r="B220" t="s">
        <v>1126</v>
      </c>
      <c r="C220" t="s">
        <v>1127</v>
      </c>
      <c r="D220" t="s">
        <v>2502</v>
      </c>
      <c r="E220">
        <v>13</v>
      </c>
      <c r="F220">
        <v>1</v>
      </c>
      <c r="H220">
        <v>67</v>
      </c>
      <c r="I220">
        <v>2012</v>
      </c>
      <c r="J220" s="18">
        <v>3</v>
      </c>
      <c r="K220" t="s">
        <v>1169</v>
      </c>
      <c r="L220" t="s">
        <v>2719</v>
      </c>
      <c r="M220" t="s">
        <v>2344</v>
      </c>
    </row>
    <row r="221" spans="1:20">
      <c r="A221" t="s">
        <v>677</v>
      </c>
      <c r="B221" t="s">
        <v>675</v>
      </c>
      <c r="C221" t="s">
        <v>676</v>
      </c>
      <c r="D221" t="s">
        <v>673</v>
      </c>
      <c r="E221">
        <v>51</v>
      </c>
      <c r="F221">
        <v>16</v>
      </c>
      <c r="G221" t="s">
        <v>118</v>
      </c>
      <c r="H221" t="s">
        <v>678</v>
      </c>
      <c r="I221">
        <v>2012</v>
      </c>
      <c r="J221" s="18">
        <v>4</v>
      </c>
      <c r="K221" t="s">
        <v>1236</v>
      </c>
      <c r="L221" t="s">
        <v>2600</v>
      </c>
      <c r="M221" t="s">
        <v>2542</v>
      </c>
      <c r="S221" t="s">
        <v>1256</v>
      </c>
    </row>
    <row r="222" spans="1:20">
      <c r="A222" t="s">
        <v>76</v>
      </c>
      <c r="B222" t="s">
        <v>74</v>
      </c>
      <c r="C222" t="s">
        <v>75</v>
      </c>
      <c r="D222" t="s">
        <v>2578</v>
      </c>
      <c r="E222">
        <v>80</v>
      </c>
      <c r="F222">
        <v>12</v>
      </c>
      <c r="H222" t="s">
        <v>77</v>
      </c>
      <c r="I222">
        <v>2012</v>
      </c>
      <c r="J222" s="18">
        <v>3</v>
      </c>
      <c r="K222" t="s">
        <v>1240</v>
      </c>
      <c r="L222" t="s">
        <v>2719</v>
      </c>
      <c r="M222" t="s">
        <v>2344</v>
      </c>
    </row>
    <row r="223" spans="1:20">
      <c r="A223" t="s">
        <v>1320</v>
      </c>
      <c r="B223" t="s">
        <v>1321</v>
      </c>
      <c r="C223" t="s">
        <v>1322</v>
      </c>
      <c r="D223" t="s">
        <v>2671</v>
      </c>
      <c r="E223">
        <v>8</v>
      </c>
      <c r="F223">
        <v>10</v>
      </c>
      <c r="G223" t="s">
        <v>136</v>
      </c>
      <c r="H223" t="s">
        <v>1323</v>
      </c>
      <c r="I223">
        <v>2013</v>
      </c>
      <c r="J223" s="18">
        <v>0</v>
      </c>
      <c r="K223" t="s">
        <v>1238</v>
      </c>
      <c r="L223" t="s">
        <v>2709</v>
      </c>
      <c r="S223" t="s">
        <v>1259</v>
      </c>
    </row>
    <row r="224" spans="1:20">
      <c r="A224" t="s">
        <v>2667</v>
      </c>
      <c r="D224" t="s">
        <v>2693</v>
      </c>
      <c r="J224" s="18">
        <v>0</v>
      </c>
      <c r="K224" t="s">
        <v>1169</v>
      </c>
      <c r="L224" t="s">
        <v>2601</v>
      </c>
      <c r="S224" t="s">
        <v>2668</v>
      </c>
      <c r="T224" t="s">
        <v>2345</v>
      </c>
    </row>
    <row r="225" spans="1:19">
      <c r="A225" t="s">
        <v>2619</v>
      </c>
      <c r="D225" t="s">
        <v>2182</v>
      </c>
      <c r="J225" s="18">
        <v>0</v>
      </c>
      <c r="K225" t="s">
        <v>1245</v>
      </c>
      <c r="L225" t="s">
        <v>2600</v>
      </c>
    </row>
    <row r="226" spans="1:19">
      <c r="A226" t="s">
        <v>1123</v>
      </c>
      <c r="B226" t="s">
        <v>1121</v>
      </c>
      <c r="C226" t="s">
        <v>1122</v>
      </c>
      <c r="D226" t="s">
        <v>2502</v>
      </c>
      <c r="E226">
        <v>14</v>
      </c>
      <c r="F226" t="s">
        <v>1124</v>
      </c>
      <c r="H226" t="s">
        <v>1125</v>
      </c>
      <c r="I226">
        <v>2013</v>
      </c>
      <c r="J226" s="18">
        <v>1</v>
      </c>
      <c r="K226" t="s">
        <v>1169</v>
      </c>
      <c r="L226" t="s">
        <v>2719</v>
      </c>
      <c r="M226" t="s">
        <v>2344</v>
      </c>
    </row>
    <row r="227" spans="1:19">
      <c r="A227" t="s">
        <v>1491</v>
      </c>
      <c r="B227" t="s">
        <v>1492</v>
      </c>
      <c r="C227" t="s">
        <v>1493</v>
      </c>
      <c r="D227" t="s">
        <v>695</v>
      </c>
      <c r="E227">
        <v>439</v>
      </c>
      <c r="F227">
        <v>1</v>
      </c>
      <c r="G227" t="s">
        <v>427</v>
      </c>
      <c r="H227" t="s">
        <v>1494</v>
      </c>
      <c r="I227">
        <v>2013</v>
      </c>
      <c r="J227" s="18">
        <v>2</v>
      </c>
      <c r="K227" t="s">
        <v>1237</v>
      </c>
      <c r="L227" t="s">
        <v>2600</v>
      </c>
      <c r="M227" t="s">
        <v>1243</v>
      </c>
      <c r="N227" t="s">
        <v>2540</v>
      </c>
      <c r="O227" t="s">
        <v>1246</v>
      </c>
      <c r="R227" t="s">
        <v>2586</v>
      </c>
      <c r="S227" t="s">
        <v>2589</v>
      </c>
    </row>
    <row r="228" spans="1:19">
      <c r="A228" t="s">
        <v>2623</v>
      </c>
      <c r="D228" t="s">
        <v>2671</v>
      </c>
      <c r="J228" s="18">
        <v>2</v>
      </c>
      <c r="K228" t="s">
        <v>1240</v>
      </c>
      <c r="L228" t="s">
        <v>2600</v>
      </c>
      <c r="S228" t="s">
        <v>1258</v>
      </c>
    </row>
    <row r="229" spans="1:19">
      <c r="A229" t="s">
        <v>270</v>
      </c>
      <c r="B229" t="s">
        <v>268</v>
      </c>
      <c r="C229" t="s">
        <v>269</v>
      </c>
      <c r="D229" t="s">
        <v>2695</v>
      </c>
      <c r="E229">
        <v>29</v>
      </c>
      <c r="F229">
        <v>10</v>
      </c>
      <c r="G229" t="s">
        <v>136</v>
      </c>
      <c r="H229" t="s">
        <v>271</v>
      </c>
      <c r="I229">
        <v>2012</v>
      </c>
      <c r="J229" s="18">
        <v>6</v>
      </c>
      <c r="K229" t="s">
        <v>1237</v>
      </c>
      <c r="L229" t="s">
        <v>2601</v>
      </c>
      <c r="M229" t="s">
        <v>1514</v>
      </c>
      <c r="P229" t="s">
        <v>1277</v>
      </c>
    </row>
    <row r="230" spans="1:19">
      <c r="A230" t="s">
        <v>2112</v>
      </c>
      <c r="B230" t="s">
        <v>2113</v>
      </c>
      <c r="C230" t="s">
        <v>2114</v>
      </c>
      <c r="D230" t="s">
        <v>2502</v>
      </c>
      <c r="E230">
        <v>14</v>
      </c>
      <c r="G230" t="s">
        <v>450</v>
      </c>
      <c r="I230">
        <v>2013</v>
      </c>
      <c r="J230" s="18">
        <v>0</v>
      </c>
      <c r="K230" t="s">
        <v>1169</v>
      </c>
      <c r="L230" t="s">
        <v>2708</v>
      </c>
      <c r="S230" t="s">
        <v>2533</v>
      </c>
    </row>
    <row r="231" spans="1:19">
      <c r="A231" t="s">
        <v>379</v>
      </c>
      <c r="B231" t="s">
        <v>377</v>
      </c>
      <c r="C231" t="s">
        <v>378</v>
      </c>
      <c r="D231" t="s">
        <v>2682</v>
      </c>
      <c r="E231">
        <v>52</v>
      </c>
      <c r="F231">
        <v>3</v>
      </c>
      <c r="H231" t="s">
        <v>380</v>
      </c>
      <c r="I231">
        <v>2012</v>
      </c>
      <c r="J231" s="18">
        <v>2</v>
      </c>
      <c r="K231" t="s">
        <v>1169</v>
      </c>
      <c r="L231" t="s">
        <v>2600</v>
      </c>
      <c r="M231" t="s">
        <v>1243</v>
      </c>
      <c r="N231" t="s">
        <v>2540</v>
      </c>
      <c r="O231" t="s">
        <v>1246</v>
      </c>
      <c r="Q231" t="s">
        <v>2317</v>
      </c>
      <c r="S231" t="s">
        <v>2598</v>
      </c>
    </row>
    <row r="232" spans="1:19">
      <c r="A232" t="s">
        <v>1699</v>
      </c>
      <c r="B232" t="s">
        <v>1700</v>
      </c>
      <c r="C232" t="s">
        <v>1701</v>
      </c>
      <c r="D232" t="s">
        <v>2675</v>
      </c>
      <c r="E232">
        <v>1834</v>
      </c>
      <c r="F232">
        <v>5</v>
      </c>
      <c r="G232" t="s">
        <v>757</v>
      </c>
      <c r="H232" t="s">
        <v>1703</v>
      </c>
      <c r="I232">
        <v>2013</v>
      </c>
      <c r="J232" s="18">
        <v>2</v>
      </c>
      <c r="K232" t="s">
        <v>1240</v>
      </c>
      <c r="L232" t="s">
        <v>2719</v>
      </c>
      <c r="Q232" t="s">
        <v>2342</v>
      </c>
      <c r="S232" t="s">
        <v>1258</v>
      </c>
    </row>
    <row r="233" spans="1:19">
      <c r="A233" t="s">
        <v>2175</v>
      </c>
      <c r="B233" t="s">
        <v>2176</v>
      </c>
      <c r="C233" t="s">
        <v>2177</v>
      </c>
      <c r="D233" t="s">
        <v>1485</v>
      </c>
      <c r="E233">
        <v>116</v>
      </c>
      <c r="F233">
        <v>23</v>
      </c>
      <c r="G233" t="s">
        <v>103</v>
      </c>
      <c r="H233" t="s">
        <v>2178</v>
      </c>
      <c r="I233">
        <v>2012</v>
      </c>
      <c r="J233" s="18">
        <v>16</v>
      </c>
      <c r="K233" t="s">
        <v>1240</v>
      </c>
      <c r="L233" t="s">
        <v>2719</v>
      </c>
      <c r="M233" t="s">
        <v>2553</v>
      </c>
    </row>
    <row r="234" spans="1:19">
      <c r="A234" t="s">
        <v>1956</v>
      </c>
      <c r="B234" t="s">
        <v>1957</v>
      </c>
      <c r="C234" t="s">
        <v>1958</v>
      </c>
      <c r="D234" t="s">
        <v>2687</v>
      </c>
      <c r="E234">
        <v>41</v>
      </c>
      <c r="F234" t="s">
        <v>185</v>
      </c>
      <c r="H234" t="s">
        <v>1960</v>
      </c>
      <c r="I234">
        <v>2013</v>
      </c>
      <c r="J234" s="18">
        <v>8</v>
      </c>
      <c r="K234" t="s">
        <v>1241</v>
      </c>
      <c r="L234" t="s">
        <v>2708</v>
      </c>
      <c r="S234" t="s">
        <v>2521</v>
      </c>
    </row>
    <row r="235" spans="1:19">
      <c r="A235" t="s">
        <v>1974</v>
      </c>
      <c r="B235" t="s">
        <v>1975</v>
      </c>
      <c r="C235" t="s">
        <v>1976</v>
      </c>
      <c r="D235" t="s">
        <v>2501</v>
      </c>
      <c r="E235">
        <v>14</v>
      </c>
      <c r="G235" t="s">
        <v>136</v>
      </c>
      <c r="H235" t="s">
        <v>1977</v>
      </c>
      <c r="I235">
        <v>2013</v>
      </c>
      <c r="J235" s="18">
        <v>0</v>
      </c>
      <c r="K235" t="s">
        <v>1169</v>
      </c>
      <c r="L235" t="s">
        <v>2709</v>
      </c>
      <c r="S235" t="s">
        <v>1252</v>
      </c>
    </row>
    <row r="236" spans="1:19">
      <c r="A236" t="s">
        <v>208</v>
      </c>
      <c r="B236" t="s">
        <v>206</v>
      </c>
      <c r="C236" t="s">
        <v>207</v>
      </c>
      <c r="D236" t="s">
        <v>2687</v>
      </c>
      <c r="E236">
        <v>40</v>
      </c>
      <c r="F236">
        <v>19</v>
      </c>
      <c r="H236" t="s">
        <v>209</v>
      </c>
      <c r="I236">
        <v>2012</v>
      </c>
      <c r="J236" s="18">
        <v>1</v>
      </c>
      <c r="K236" t="s">
        <v>1169</v>
      </c>
      <c r="L236" t="s">
        <v>2710</v>
      </c>
      <c r="R236" t="s">
        <v>1282</v>
      </c>
      <c r="S236" t="s">
        <v>2589</v>
      </c>
    </row>
    <row r="237" spans="1:19">
      <c r="A237" t="s">
        <v>1080</v>
      </c>
      <c r="B237" t="s">
        <v>1078</v>
      </c>
      <c r="C237" t="s">
        <v>1079</v>
      </c>
      <c r="D237" t="s">
        <v>2697</v>
      </c>
      <c r="E237">
        <v>12</v>
      </c>
      <c r="F237">
        <v>1</v>
      </c>
      <c r="H237">
        <v>156</v>
      </c>
      <c r="I237">
        <v>2012</v>
      </c>
      <c r="J237" s="18">
        <v>18</v>
      </c>
      <c r="K237" t="s">
        <v>1240</v>
      </c>
      <c r="L237" t="s">
        <v>2600</v>
      </c>
      <c r="M237" t="s">
        <v>2542</v>
      </c>
      <c r="S237" t="s">
        <v>1258</v>
      </c>
    </row>
    <row r="238" spans="1:19">
      <c r="A238" t="s">
        <v>153</v>
      </c>
      <c r="B238" t="s">
        <v>151</v>
      </c>
      <c r="C238" t="s">
        <v>152</v>
      </c>
      <c r="D238" t="s">
        <v>2688</v>
      </c>
      <c r="E238">
        <v>109</v>
      </c>
      <c r="F238">
        <v>23</v>
      </c>
      <c r="H238" t="s">
        <v>154</v>
      </c>
      <c r="I238">
        <v>2012</v>
      </c>
      <c r="J238" s="18">
        <v>17</v>
      </c>
      <c r="K238" t="s">
        <v>1240</v>
      </c>
      <c r="L238" t="s">
        <v>2600</v>
      </c>
      <c r="M238" t="s">
        <v>2542</v>
      </c>
      <c r="S238" t="s">
        <v>1259</v>
      </c>
    </row>
    <row r="239" spans="1:19">
      <c r="A239" t="s">
        <v>752</v>
      </c>
      <c r="B239" t="s">
        <v>750</v>
      </c>
      <c r="C239" t="s">
        <v>751</v>
      </c>
      <c r="D239" t="s">
        <v>2688</v>
      </c>
      <c r="E239">
        <v>110</v>
      </c>
      <c r="F239">
        <v>1</v>
      </c>
      <c r="G239" t="s">
        <v>123</v>
      </c>
      <c r="H239" t="s">
        <v>753</v>
      </c>
      <c r="I239">
        <v>2013</v>
      </c>
      <c r="J239" s="18">
        <v>7</v>
      </c>
      <c r="K239" t="s">
        <v>1240</v>
      </c>
      <c r="L239" t="s">
        <v>2600</v>
      </c>
      <c r="M239" t="s">
        <v>2542</v>
      </c>
      <c r="Q239" t="s">
        <v>1293</v>
      </c>
      <c r="S239" t="s">
        <v>2588</v>
      </c>
    </row>
    <row r="240" spans="1:19">
      <c r="A240" t="s">
        <v>1374</v>
      </c>
      <c r="B240" t="s">
        <v>1375</v>
      </c>
      <c r="C240" t="s">
        <v>1376</v>
      </c>
      <c r="D240" t="s">
        <v>1377</v>
      </c>
      <c r="E240">
        <v>3</v>
      </c>
      <c r="F240">
        <v>5</v>
      </c>
      <c r="G240" t="s">
        <v>427</v>
      </c>
      <c r="H240" t="s">
        <v>1378</v>
      </c>
      <c r="I240">
        <v>2013</v>
      </c>
      <c r="J240" s="18">
        <v>0</v>
      </c>
      <c r="K240" t="s">
        <v>1245</v>
      </c>
    </row>
    <row r="241" spans="1:20">
      <c r="A241" t="s">
        <v>2265</v>
      </c>
      <c r="B241" t="s">
        <v>2266</v>
      </c>
      <c r="C241" t="s">
        <v>2267</v>
      </c>
      <c r="D241" t="s">
        <v>1522</v>
      </c>
      <c r="E241">
        <v>92</v>
      </c>
      <c r="F241" s="2">
        <v>41923</v>
      </c>
      <c r="G241" t="s">
        <v>213</v>
      </c>
      <c r="H241" t="s">
        <v>2268</v>
      </c>
      <c r="I241">
        <v>2013</v>
      </c>
      <c r="J241" s="18">
        <v>2</v>
      </c>
      <c r="K241" t="s">
        <v>1248</v>
      </c>
      <c r="L241" t="s">
        <v>2709</v>
      </c>
      <c r="S241" t="s">
        <v>1252</v>
      </c>
    </row>
    <row r="242" spans="1:20">
      <c r="A242" t="s">
        <v>1609</v>
      </c>
      <c r="B242" t="s">
        <v>1610</v>
      </c>
      <c r="C242" t="s">
        <v>1611</v>
      </c>
      <c r="D242" t="s">
        <v>2674</v>
      </c>
      <c r="E242">
        <v>69</v>
      </c>
      <c r="G242" t="s">
        <v>459</v>
      </c>
      <c r="H242" t="s">
        <v>1612</v>
      </c>
      <c r="I242">
        <v>2013</v>
      </c>
      <c r="J242" s="18">
        <v>2</v>
      </c>
      <c r="K242" t="s">
        <v>1248</v>
      </c>
      <c r="L242" t="s">
        <v>2600</v>
      </c>
      <c r="M242" t="s">
        <v>2542</v>
      </c>
      <c r="Q242" t="s">
        <v>2549</v>
      </c>
      <c r="S242" t="s">
        <v>1251</v>
      </c>
    </row>
    <row r="243" spans="1:20">
      <c r="A243" t="s">
        <v>1930</v>
      </c>
      <c r="B243" t="s">
        <v>1931</v>
      </c>
      <c r="C243" t="s">
        <v>1932</v>
      </c>
      <c r="D243" t="s">
        <v>2681</v>
      </c>
      <c r="E243">
        <v>30</v>
      </c>
      <c r="F243">
        <v>6</v>
      </c>
      <c r="H243" t="s">
        <v>1933</v>
      </c>
      <c r="I243">
        <v>2012</v>
      </c>
      <c r="J243" s="18">
        <v>7</v>
      </c>
      <c r="K243" t="s">
        <v>1169</v>
      </c>
      <c r="L243" t="s">
        <v>2601</v>
      </c>
      <c r="M243" t="s">
        <v>1514</v>
      </c>
    </row>
    <row r="244" spans="1:20">
      <c r="A244" t="s">
        <v>1055</v>
      </c>
      <c r="B244" t="s">
        <v>1054</v>
      </c>
      <c r="C244" t="s">
        <v>747</v>
      </c>
      <c r="D244" t="s">
        <v>2677</v>
      </c>
      <c r="E244">
        <v>13</v>
      </c>
      <c r="F244">
        <v>1</v>
      </c>
      <c r="H244">
        <v>9</v>
      </c>
      <c r="I244">
        <v>2013</v>
      </c>
      <c r="J244" s="18">
        <v>0</v>
      </c>
      <c r="K244" t="s">
        <v>1240</v>
      </c>
      <c r="L244" t="s">
        <v>2600</v>
      </c>
      <c r="M244" t="s">
        <v>2542</v>
      </c>
      <c r="S244" t="s">
        <v>1259</v>
      </c>
    </row>
    <row r="245" spans="1:20">
      <c r="A245" t="s">
        <v>1869</v>
      </c>
      <c r="B245" t="s">
        <v>1870</v>
      </c>
      <c r="C245" t="s">
        <v>1871</v>
      </c>
      <c r="D245" t="s">
        <v>2671</v>
      </c>
      <c r="E245">
        <v>7</v>
      </c>
      <c r="F245">
        <v>6</v>
      </c>
      <c r="G245" t="s">
        <v>103</v>
      </c>
      <c r="H245" t="s">
        <v>1872</v>
      </c>
      <c r="I245">
        <v>2012</v>
      </c>
      <c r="J245" s="18">
        <v>2</v>
      </c>
      <c r="K245" t="s">
        <v>1241</v>
      </c>
      <c r="L245" t="s">
        <v>2708</v>
      </c>
      <c r="S245" t="s">
        <v>2511</v>
      </c>
    </row>
    <row r="246" spans="1:20">
      <c r="A246" t="s">
        <v>2119</v>
      </c>
      <c r="B246" t="s">
        <v>2120</v>
      </c>
      <c r="C246" t="s">
        <v>2121</v>
      </c>
      <c r="D246" t="s">
        <v>2699</v>
      </c>
      <c r="E246">
        <v>9</v>
      </c>
      <c r="F246">
        <v>2</v>
      </c>
      <c r="G246" t="s">
        <v>450</v>
      </c>
      <c r="H246" t="s">
        <v>2122</v>
      </c>
      <c r="I246">
        <v>2012</v>
      </c>
      <c r="J246" s="18">
        <v>105</v>
      </c>
      <c r="K246" t="s">
        <v>1169</v>
      </c>
      <c r="L246" t="s">
        <v>2601</v>
      </c>
      <c r="M246" t="s">
        <v>1253</v>
      </c>
      <c r="P246">
        <v>5000</v>
      </c>
      <c r="S246" t="s">
        <v>2497</v>
      </c>
    </row>
    <row r="247" spans="1:20">
      <c r="A247" t="s">
        <v>901</v>
      </c>
      <c r="B247" t="s">
        <v>899</v>
      </c>
      <c r="C247" t="s">
        <v>900</v>
      </c>
      <c r="D247" t="s">
        <v>2671</v>
      </c>
      <c r="E247">
        <v>8</v>
      </c>
      <c r="F247">
        <v>2</v>
      </c>
      <c r="I247">
        <v>2013</v>
      </c>
      <c r="J247" s="18">
        <v>7</v>
      </c>
      <c r="K247" t="s">
        <v>1169</v>
      </c>
      <c r="L247" t="s">
        <v>2601</v>
      </c>
      <c r="M247" t="s">
        <v>1253</v>
      </c>
      <c r="S247" t="s">
        <v>1310</v>
      </c>
      <c r="T247" t="s">
        <v>2345</v>
      </c>
    </row>
    <row r="248" spans="1:20">
      <c r="A248" t="s">
        <v>587</v>
      </c>
      <c r="B248" t="s">
        <v>585</v>
      </c>
      <c r="C248" t="s">
        <v>586</v>
      </c>
      <c r="D248" t="s">
        <v>583</v>
      </c>
      <c r="E248">
        <v>104</v>
      </c>
      <c r="F248">
        <v>3</v>
      </c>
      <c r="H248" t="s">
        <v>588</v>
      </c>
      <c r="I248">
        <v>2013</v>
      </c>
      <c r="J248" s="18">
        <v>3</v>
      </c>
      <c r="K248" t="s">
        <v>1240</v>
      </c>
      <c r="L248" t="s">
        <v>2709</v>
      </c>
      <c r="S248" t="s">
        <v>1251</v>
      </c>
    </row>
    <row r="249" spans="1:20">
      <c r="A249" t="s">
        <v>73</v>
      </c>
      <c r="B249" t="s">
        <v>71</v>
      </c>
      <c r="C249" t="s">
        <v>72</v>
      </c>
      <c r="D249" t="s">
        <v>2578</v>
      </c>
      <c r="I249">
        <v>2013</v>
      </c>
      <c r="J249" s="18">
        <v>1</v>
      </c>
      <c r="K249" t="s">
        <v>1240</v>
      </c>
      <c r="L249" t="s">
        <v>2709</v>
      </c>
      <c r="S249" t="s">
        <v>1284</v>
      </c>
    </row>
    <row r="250" spans="1:20">
      <c r="A250" t="s">
        <v>2042</v>
      </c>
      <c r="B250" t="s">
        <v>2043</v>
      </c>
      <c r="C250" t="s">
        <v>2044</v>
      </c>
      <c r="D250" t="s">
        <v>2683</v>
      </c>
      <c r="E250">
        <v>34</v>
      </c>
      <c r="F250">
        <v>22</v>
      </c>
      <c r="G250" t="s">
        <v>459</v>
      </c>
      <c r="H250" t="s">
        <v>2045</v>
      </c>
      <c r="I250">
        <v>2013</v>
      </c>
      <c r="J250" s="18">
        <v>0</v>
      </c>
      <c r="K250" t="s">
        <v>1169</v>
      </c>
      <c r="L250" t="s">
        <v>2601</v>
      </c>
      <c r="M250" t="s">
        <v>1514</v>
      </c>
      <c r="T250" t="s">
        <v>2345</v>
      </c>
    </row>
    <row r="251" spans="1:20">
      <c r="A251" t="s">
        <v>2205</v>
      </c>
      <c r="B251" t="s">
        <v>2206</v>
      </c>
      <c r="C251" t="s">
        <v>2207</v>
      </c>
      <c r="D251" t="s">
        <v>2687</v>
      </c>
      <c r="E251">
        <v>41</v>
      </c>
      <c r="F251" t="s">
        <v>185</v>
      </c>
      <c r="G251" t="s">
        <v>123</v>
      </c>
      <c r="H251" t="s">
        <v>2208</v>
      </c>
      <c r="I251">
        <v>2013</v>
      </c>
      <c r="J251" s="18">
        <v>10</v>
      </c>
      <c r="K251" t="s">
        <v>1241</v>
      </c>
      <c r="L251" t="s">
        <v>2708</v>
      </c>
      <c r="S251" t="s">
        <v>1251</v>
      </c>
    </row>
    <row r="252" spans="1:20">
      <c r="A252" t="s">
        <v>810</v>
      </c>
      <c r="B252" t="s">
        <v>808</v>
      </c>
      <c r="C252" t="s">
        <v>809</v>
      </c>
      <c r="D252" t="s">
        <v>2671</v>
      </c>
      <c r="E252">
        <v>7</v>
      </c>
      <c r="F252">
        <v>6</v>
      </c>
      <c r="G252" t="s">
        <v>103</v>
      </c>
      <c r="H252" t="s">
        <v>811</v>
      </c>
      <c r="I252">
        <v>2012</v>
      </c>
      <c r="J252" s="18">
        <v>7</v>
      </c>
      <c r="K252" t="s">
        <v>1240</v>
      </c>
      <c r="L252" t="s">
        <v>2719</v>
      </c>
      <c r="M252" t="s">
        <v>2344</v>
      </c>
    </row>
    <row r="253" spans="1:20">
      <c r="A253" t="s">
        <v>1339</v>
      </c>
      <c r="B253" t="s">
        <v>1340</v>
      </c>
      <c r="C253" t="s">
        <v>1341</v>
      </c>
      <c r="D253" t="s">
        <v>1342</v>
      </c>
      <c r="E253">
        <v>29</v>
      </c>
      <c r="F253">
        <v>11</v>
      </c>
      <c r="G253" t="s">
        <v>213</v>
      </c>
      <c r="H253" t="s">
        <v>1343</v>
      </c>
      <c r="I253">
        <v>2013</v>
      </c>
      <c r="J253" s="18">
        <v>1</v>
      </c>
      <c r="K253" t="s">
        <v>1248</v>
      </c>
      <c r="L253" t="s">
        <v>2719</v>
      </c>
      <c r="M253" t="s">
        <v>2344</v>
      </c>
    </row>
    <row r="254" spans="1:20">
      <c r="A254" t="s">
        <v>2626</v>
      </c>
      <c r="D254" t="s">
        <v>2501</v>
      </c>
      <c r="J254" s="18">
        <v>19</v>
      </c>
      <c r="K254" t="s">
        <v>1240</v>
      </c>
      <c r="L254" t="s">
        <v>2719</v>
      </c>
    </row>
    <row r="255" spans="1:20">
      <c r="A255" t="s">
        <v>1354</v>
      </c>
      <c r="B255" t="s">
        <v>1355</v>
      </c>
      <c r="C255" t="s">
        <v>1356</v>
      </c>
      <c r="D255" t="s">
        <v>2698</v>
      </c>
      <c r="E255">
        <v>9</v>
      </c>
      <c r="F255">
        <v>9</v>
      </c>
      <c r="G255" t="s">
        <v>427</v>
      </c>
      <c r="H255" t="s">
        <v>1357</v>
      </c>
      <c r="I255">
        <v>2013</v>
      </c>
      <c r="J255" s="18">
        <v>4</v>
      </c>
      <c r="K255" t="s">
        <v>1236</v>
      </c>
      <c r="L255" t="s">
        <v>2600</v>
      </c>
      <c r="M255" t="s">
        <v>1243</v>
      </c>
      <c r="N255" t="s">
        <v>2540</v>
      </c>
      <c r="O255" t="s">
        <v>1246</v>
      </c>
      <c r="R255" t="s">
        <v>2337</v>
      </c>
      <c r="S255" t="s">
        <v>1258</v>
      </c>
    </row>
    <row r="256" spans="1:20">
      <c r="A256" t="s">
        <v>2050</v>
      </c>
      <c r="B256" t="s">
        <v>2051</v>
      </c>
      <c r="C256" t="s">
        <v>2052</v>
      </c>
      <c r="D256" t="s">
        <v>468</v>
      </c>
      <c r="E256">
        <v>14</v>
      </c>
      <c r="F256">
        <v>5</v>
      </c>
      <c r="H256" t="s">
        <v>2053</v>
      </c>
      <c r="I256">
        <v>2013</v>
      </c>
      <c r="J256" s="18">
        <v>6</v>
      </c>
      <c r="K256" t="s">
        <v>1248</v>
      </c>
      <c r="L256" t="s">
        <v>2709</v>
      </c>
      <c r="S256" t="s">
        <v>1259</v>
      </c>
    </row>
    <row r="257" spans="1:19">
      <c r="A257" t="s">
        <v>1779</v>
      </c>
      <c r="B257" t="s">
        <v>1780</v>
      </c>
      <c r="C257" t="s">
        <v>1781</v>
      </c>
      <c r="D257" t="s">
        <v>2687</v>
      </c>
      <c r="E257">
        <v>40</v>
      </c>
      <c r="F257" t="s">
        <v>185</v>
      </c>
      <c r="G257" t="s">
        <v>123</v>
      </c>
      <c r="H257" t="s">
        <v>1782</v>
      </c>
      <c r="I257">
        <v>2012</v>
      </c>
      <c r="J257" s="18">
        <v>14</v>
      </c>
      <c r="K257" t="s">
        <v>1241</v>
      </c>
      <c r="L257" t="s">
        <v>2708</v>
      </c>
      <c r="S257" t="s">
        <v>1251</v>
      </c>
    </row>
    <row r="258" spans="1:19">
      <c r="A258" t="s">
        <v>149</v>
      </c>
      <c r="B258" t="s">
        <v>147</v>
      </c>
      <c r="C258" t="s">
        <v>148</v>
      </c>
      <c r="D258" t="s">
        <v>2688</v>
      </c>
      <c r="E258">
        <v>110</v>
      </c>
      <c r="F258">
        <v>19</v>
      </c>
      <c r="H258" t="s">
        <v>150</v>
      </c>
      <c r="I258">
        <v>2013</v>
      </c>
      <c r="J258" s="18">
        <v>12</v>
      </c>
      <c r="K258" t="s">
        <v>1237</v>
      </c>
      <c r="L258" t="s">
        <v>2719</v>
      </c>
      <c r="M258" t="s">
        <v>2344</v>
      </c>
    </row>
    <row r="259" spans="1:19">
      <c r="A259" t="s">
        <v>1828</v>
      </c>
      <c r="B259" t="s">
        <v>1829</v>
      </c>
      <c r="C259" t="s">
        <v>1830</v>
      </c>
      <c r="D259" t="s">
        <v>2671</v>
      </c>
      <c r="E259">
        <v>7</v>
      </c>
      <c r="F259">
        <v>7</v>
      </c>
      <c r="G259" t="s">
        <v>98</v>
      </c>
      <c r="I259">
        <v>2012</v>
      </c>
      <c r="J259" s="18">
        <v>3</v>
      </c>
      <c r="K259" t="s">
        <v>1169</v>
      </c>
      <c r="L259" t="s">
        <v>2708</v>
      </c>
      <c r="S259" t="s">
        <v>2511</v>
      </c>
    </row>
    <row r="260" spans="1:19">
      <c r="A260" t="s">
        <v>22</v>
      </c>
      <c r="B260" t="s">
        <v>20</v>
      </c>
      <c r="C260" t="s">
        <v>21</v>
      </c>
      <c r="D260" t="s">
        <v>18</v>
      </c>
      <c r="E260">
        <v>116</v>
      </c>
      <c r="F260">
        <v>10</v>
      </c>
      <c r="H260" t="s">
        <v>23</v>
      </c>
      <c r="I260">
        <v>2012</v>
      </c>
      <c r="J260" s="18">
        <v>6</v>
      </c>
      <c r="K260" t="s">
        <v>1169</v>
      </c>
      <c r="L260" t="s">
        <v>2601</v>
      </c>
      <c r="M260" t="s">
        <v>1253</v>
      </c>
      <c r="S260" t="s">
        <v>1251</v>
      </c>
    </row>
    <row r="261" spans="1:19">
      <c r="A261" t="s">
        <v>1687</v>
      </c>
      <c r="B261" t="s">
        <v>1688</v>
      </c>
      <c r="C261" t="s">
        <v>1689</v>
      </c>
      <c r="D261" t="s">
        <v>2686</v>
      </c>
      <c r="E261">
        <v>8</v>
      </c>
      <c r="F261">
        <v>6</v>
      </c>
      <c r="H261" t="s">
        <v>1691</v>
      </c>
      <c r="I261">
        <v>2012</v>
      </c>
      <c r="J261" s="18">
        <v>9</v>
      </c>
      <c r="K261" t="s">
        <v>1240</v>
      </c>
      <c r="L261" t="s">
        <v>2709</v>
      </c>
      <c r="S261" t="s">
        <v>1256</v>
      </c>
    </row>
    <row r="262" spans="1:19">
      <c r="A262" t="s">
        <v>897</v>
      </c>
      <c r="B262" t="s">
        <v>895</v>
      </c>
      <c r="C262" t="s">
        <v>896</v>
      </c>
      <c r="D262" t="s">
        <v>2671</v>
      </c>
      <c r="E262">
        <v>7</v>
      </c>
      <c r="F262">
        <v>11</v>
      </c>
      <c r="H262" t="s">
        <v>898</v>
      </c>
      <c r="I262">
        <v>2012</v>
      </c>
      <c r="J262" s="18">
        <v>2</v>
      </c>
      <c r="K262" t="s">
        <v>1169</v>
      </c>
      <c r="L262" t="s">
        <v>2601</v>
      </c>
      <c r="M262" t="s">
        <v>1253</v>
      </c>
      <c r="S262" t="s">
        <v>1256</v>
      </c>
    </row>
    <row r="263" spans="1:19">
      <c r="A263" t="s">
        <v>1881</v>
      </c>
      <c r="B263" t="s">
        <v>1882</v>
      </c>
      <c r="C263" t="s">
        <v>1883</v>
      </c>
      <c r="D263" t="s">
        <v>1884</v>
      </c>
      <c r="E263">
        <v>32</v>
      </c>
      <c r="F263" s="2">
        <v>41955</v>
      </c>
      <c r="G263" t="s">
        <v>965</v>
      </c>
      <c r="H263" t="s">
        <v>1885</v>
      </c>
      <c r="I263">
        <v>2013</v>
      </c>
      <c r="J263" s="18">
        <v>0</v>
      </c>
      <c r="K263" t="s">
        <v>1248</v>
      </c>
      <c r="L263" t="s">
        <v>2708</v>
      </c>
      <c r="P263">
        <v>2500</v>
      </c>
      <c r="S263" t="s">
        <v>2535</v>
      </c>
    </row>
    <row r="264" spans="1:19">
      <c r="A264" t="s">
        <v>1120</v>
      </c>
      <c r="B264" t="s">
        <v>1118</v>
      </c>
      <c r="C264" t="s">
        <v>1119</v>
      </c>
      <c r="D264" t="s">
        <v>2502</v>
      </c>
      <c r="E264">
        <v>13</v>
      </c>
      <c r="F264">
        <v>1</v>
      </c>
      <c r="H264">
        <v>286</v>
      </c>
      <c r="I264">
        <v>2012</v>
      </c>
      <c r="J264" s="18">
        <v>1</v>
      </c>
      <c r="K264" t="s">
        <v>1169</v>
      </c>
      <c r="L264" t="s">
        <v>2601</v>
      </c>
      <c r="M264" t="s">
        <v>1253</v>
      </c>
      <c r="S264" t="s">
        <v>1251</v>
      </c>
    </row>
    <row r="265" spans="1:19">
      <c r="A265" t="s">
        <v>1215</v>
      </c>
      <c r="B265" t="s">
        <v>1213</v>
      </c>
      <c r="C265" t="s">
        <v>1214</v>
      </c>
      <c r="D265" t="s">
        <v>599</v>
      </c>
      <c r="E265">
        <v>29</v>
      </c>
      <c r="F265">
        <v>18</v>
      </c>
      <c r="G265" t="s">
        <v>427</v>
      </c>
      <c r="H265" t="s">
        <v>1216</v>
      </c>
      <c r="I265">
        <v>2013</v>
      </c>
      <c r="J265" s="18">
        <v>2</v>
      </c>
      <c r="K265" t="s">
        <v>1169</v>
      </c>
      <c r="L265" t="s">
        <v>2600</v>
      </c>
      <c r="M265" t="s">
        <v>1243</v>
      </c>
      <c r="N265" t="s">
        <v>2540</v>
      </c>
      <c r="O265" t="s">
        <v>1246</v>
      </c>
      <c r="R265" t="s">
        <v>1506</v>
      </c>
      <c r="S265" t="s">
        <v>1251</v>
      </c>
    </row>
    <row r="266" spans="1:19">
      <c r="A266" t="s">
        <v>1584</v>
      </c>
      <c r="B266" t="s">
        <v>1585</v>
      </c>
      <c r="C266" t="s">
        <v>1586</v>
      </c>
      <c r="D266" t="s">
        <v>1587</v>
      </c>
      <c r="E266">
        <v>37</v>
      </c>
      <c r="F266">
        <v>2</v>
      </c>
      <c r="G266" t="s">
        <v>113</v>
      </c>
      <c r="H266" t="s">
        <v>1588</v>
      </c>
      <c r="I266">
        <v>2013</v>
      </c>
      <c r="J266" s="18">
        <v>3</v>
      </c>
      <c r="K266" t="s">
        <v>1248</v>
      </c>
      <c r="L266" t="s">
        <v>2600</v>
      </c>
      <c r="M266" t="s">
        <v>1243</v>
      </c>
      <c r="N266" t="s">
        <v>2540</v>
      </c>
      <c r="O266" t="s">
        <v>2319</v>
      </c>
      <c r="S266" t="s">
        <v>1257</v>
      </c>
    </row>
    <row r="267" spans="1:19">
      <c r="A267" t="s">
        <v>1913</v>
      </c>
      <c r="B267" t="s">
        <v>1914</v>
      </c>
      <c r="C267" t="s">
        <v>1915</v>
      </c>
      <c r="D267" t="s">
        <v>1768</v>
      </c>
      <c r="E267">
        <v>8</v>
      </c>
      <c r="F267">
        <v>7</v>
      </c>
      <c r="G267" t="s">
        <v>98</v>
      </c>
      <c r="H267" t="s">
        <v>1916</v>
      </c>
      <c r="I267">
        <v>2012</v>
      </c>
      <c r="J267" s="18">
        <v>5</v>
      </c>
      <c r="K267" t="s">
        <v>1169</v>
      </c>
      <c r="L267" t="s">
        <v>2601</v>
      </c>
      <c r="M267" t="s">
        <v>1514</v>
      </c>
    </row>
    <row r="268" spans="1:19">
      <c r="A268" t="s">
        <v>893</v>
      </c>
      <c r="B268" t="s">
        <v>891</v>
      </c>
      <c r="C268" t="s">
        <v>892</v>
      </c>
      <c r="D268" t="s">
        <v>2671</v>
      </c>
      <c r="E268">
        <v>8</v>
      </c>
      <c r="F268">
        <v>2</v>
      </c>
      <c r="H268" t="s">
        <v>894</v>
      </c>
      <c r="I268">
        <v>2013</v>
      </c>
      <c r="J268" s="18">
        <v>2</v>
      </c>
      <c r="K268" t="s">
        <v>1169</v>
      </c>
      <c r="L268" t="s">
        <v>2601</v>
      </c>
      <c r="M268" t="s">
        <v>1253</v>
      </c>
      <c r="S268" t="s">
        <v>1255</v>
      </c>
    </row>
    <row r="269" spans="1:19">
      <c r="A269" t="s">
        <v>1439</v>
      </c>
      <c r="B269" t="s">
        <v>1440</v>
      </c>
      <c r="C269" t="s">
        <v>1441</v>
      </c>
      <c r="D269" t="s">
        <v>2674</v>
      </c>
      <c r="E269">
        <v>69</v>
      </c>
      <c r="G269" t="s">
        <v>213</v>
      </c>
      <c r="H269" t="s">
        <v>1443</v>
      </c>
      <c r="I269">
        <v>2013</v>
      </c>
      <c r="J269" s="18">
        <v>4</v>
      </c>
      <c r="K269" t="s">
        <v>1169</v>
      </c>
      <c r="L269" t="s">
        <v>2708</v>
      </c>
      <c r="S269" t="s">
        <v>1259</v>
      </c>
    </row>
    <row r="270" spans="1:19">
      <c r="A270" t="s">
        <v>494</v>
      </c>
      <c r="B270" t="s">
        <v>492</v>
      </c>
      <c r="C270" t="s">
        <v>493</v>
      </c>
      <c r="D270" t="s">
        <v>495</v>
      </c>
      <c r="E270">
        <v>11</v>
      </c>
      <c r="F270">
        <v>1</v>
      </c>
      <c r="H270" t="s">
        <v>496</v>
      </c>
      <c r="I270">
        <v>2012</v>
      </c>
      <c r="J270" s="18">
        <v>4</v>
      </c>
      <c r="K270" t="s">
        <v>1169</v>
      </c>
      <c r="L270" t="s">
        <v>2601</v>
      </c>
      <c r="M270" t="s">
        <v>1253</v>
      </c>
      <c r="S270" t="s">
        <v>1256</v>
      </c>
    </row>
    <row r="271" spans="1:19">
      <c r="A271" t="s">
        <v>401</v>
      </c>
      <c r="B271" t="s">
        <v>399</v>
      </c>
      <c r="C271" t="s">
        <v>400</v>
      </c>
      <c r="D271" t="s">
        <v>2681</v>
      </c>
      <c r="E271">
        <v>31</v>
      </c>
      <c r="F271">
        <v>2</v>
      </c>
      <c r="H271" t="s">
        <v>402</v>
      </c>
      <c r="I271">
        <v>2013</v>
      </c>
      <c r="J271" s="18">
        <v>1</v>
      </c>
      <c r="K271" t="s">
        <v>1240</v>
      </c>
      <c r="L271" t="s">
        <v>2709</v>
      </c>
      <c r="S271" t="s">
        <v>1258</v>
      </c>
    </row>
    <row r="272" spans="1:19">
      <c r="A272" t="s">
        <v>573</v>
      </c>
      <c r="B272" t="s">
        <v>571</v>
      </c>
      <c r="C272" t="s">
        <v>572</v>
      </c>
      <c r="D272" t="s">
        <v>574</v>
      </c>
      <c r="E272">
        <v>18</v>
      </c>
      <c r="F272">
        <v>1</v>
      </c>
      <c r="H272" t="s">
        <v>575</v>
      </c>
      <c r="I272">
        <v>2013</v>
      </c>
      <c r="J272" s="18">
        <v>3</v>
      </c>
      <c r="K272" t="s">
        <v>1240</v>
      </c>
      <c r="L272" t="s">
        <v>2708</v>
      </c>
      <c r="P272">
        <v>10</v>
      </c>
      <c r="S272" t="s">
        <v>1256</v>
      </c>
    </row>
    <row r="273" spans="1:20">
      <c r="A273" t="s">
        <v>1639</v>
      </c>
      <c r="B273" t="s">
        <v>1640</v>
      </c>
      <c r="C273" t="s">
        <v>1641</v>
      </c>
      <c r="D273" t="s">
        <v>2688</v>
      </c>
      <c r="E273">
        <v>110</v>
      </c>
      <c r="F273">
        <v>2</v>
      </c>
      <c r="G273" t="s">
        <v>123</v>
      </c>
      <c r="H273" t="s">
        <v>1642</v>
      </c>
      <c r="I273">
        <v>2013</v>
      </c>
      <c r="J273" s="18">
        <v>6</v>
      </c>
      <c r="K273" t="s">
        <v>1270</v>
      </c>
      <c r="L273" t="s">
        <v>2709</v>
      </c>
      <c r="P273">
        <v>500</v>
      </c>
      <c r="S273" t="s">
        <v>1251</v>
      </c>
    </row>
    <row r="274" spans="1:20">
      <c r="A274" t="s">
        <v>135</v>
      </c>
      <c r="B274" t="s">
        <v>133</v>
      </c>
      <c r="C274" t="s">
        <v>134</v>
      </c>
      <c r="D274" t="s">
        <v>2690</v>
      </c>
      <c r="E274">
        <v>20</v>
      </c>
      <c r="F274">
        <v>10</v>
      </c>
      <c r="G274" t="s">
        <v>136</v>
      </c>
      <c r="H274" t="s">
        <v>137</v>
      </c>
      <c r="I274">
        <v>2013</v>
      </c>
      <c r="J274" s="18">
        <v>0</v>
      </c>
      <c r="K274" t="s">
        <v>1245</v>
      </c>
    </row>
    <row r="275" spans="1:20">
      <c r="A275" t="s">
        <v>889</v>
      </c>
      <c r="B275" t="s">
        <v>887</v>
      </c>
      <c r="C275" t="s">
        <v>888</v>
      </c>
      <c r="D275" t="s">
        <v>2671</v>
      </c>
      <c r="E275">
        <v>8</v>
      </c>
      <c r="F275">
        <v>2</v>
      </c>
      <c r="H275" t="s">
        <v>890</v>
      </c>
      <c r="I275">
        <v>2013</v>
      </c>
      <c r="J275" s="18">
        <v>0</v>
      </c>
      <c r="K275" t="s">
        <v>1169</v>
      </c>
      <c r="L275" t="s">
        <v>2601</v>
      </c>
      <c r="M275" t="s">
        <v>1253</v>
      </c>
      <c r="S275" t="s">
        <v>1257</v>
      </c>
    </row>
    <row r="276" spans="1:20">
      <c r="A276" t="s">
        <v>1232</v>
      </c>
      <c r="B276" t="s">
        <v>1230</v>
      </c>
      <c r="C276" t="s">
        <v>1231</v>
      </c>
      <c r="D276" t="s">
        <v>2687</v>
      </c>
      <c r="E276">
        <v>40</v>
      </c>
      <c r="F276" t="s">
        <v>185</v>
      </c>
      <c r="G276" t="s">
        <v>123</v>
      </c>
      <c r="H276" t="s">
        <v>1233</v>
      </c>
      <c r="I276">
        <v>2012</v>
      </c>
      <c r="J276" s="18">
        <v>2</v>
      </c>
      <c r="K276" t="s">
        <v>1241</v>
      </c>
      <c r="L276" t="s">
        <v>2600</v>
      </c>
      <c r="M276" t="s">
        <v>2542</v>
      </c>
      <c r="S276" t="s">
        <v>1258</v>
      </c>
    </row>
    <row r="277" spans="1:20">
      <c r="A277" t="s">
        <v>2292</v>
      </c>
      <c r="B277" t="s">
        <v>2293</v>
      </c>
      <c r="C277" t="s">
        <v>2294</v>
      </c>
      <c r="D277" t="s">
        <v>2502</v>
      </c>
      <c r="E277">
        <v>13</v>
      </c>
      <c r="G277" t="s">
        <v>427</v>
      </c>
      <c r="H277" t="s">
        <v>2295</v>
      </c>
      <c r="I277">
        <v>2012</v>
      </c>
      <c r="J277" s="18">
        <v>1</v>
      </c>
      <c r="K277" t="s">
        <v>1270</v>
      </c>
      <c r="L277" t="s">
        <v>2708</v>
      </c>
      <c r="S277" t="s">
        <v>1256</v>
      </c>
    </row>
    <row r="278" spans="1:20">
      <c r="A278" t="s">
        <v>582</v>
      </c>
      <c r="B278" t="s">
        <v>580</v>
      </c>
      <c r="C278" t="s">
        <v>581</v>
      </c>
      <c r="D278" t="s">
        <v>583</v>
      </c>
      <c r="E278">
        <v>104</v>
      </c>
      <c r="F278">
        <v>2</v>
      </c>
      <c r="H278" t="s">
        <v>584</v>
      </c>
      <c r="I278">
        <v>2013</v>
      </c>
      <c r="J278" s="18">
        <v>4</v>
      </c>
      <c r="K278" t="s">
        <v>1235</v>
      </c>
      <c r="L278" t="s">
        <v>2601</v>
      </c>
      <c r="M278" t="s">
        <v>1253</v>
      </c>
      <c r="S278" t="s">
        <v>1257</v>
      </c>
      <c r="T278" t="s">
        <v>2345</v>
      </c>
    </row>
    <row r="279" spans="1:20">
      <c r="A279" t="s">
        <v>936</v>
      </c>
      <c r="B279" t="s">
        <v>934</v>
      </c>
      <c r="C279" t="s">
        <v>935</v>
      </c>
      <c r="D279" t="s">
        <v>2672</v>
      </c>
      <c r="E279">
        <v>8</v>
      </c>
      <c r="F279">
        <v>5</v>
      </c>
      <c r="H279" t="s">
        <v>937</v>
      </c>
      <c r="I279">
        <v>2012</v>
      </c>
      <c r="J279" s="18">
        <v>4</v>
      </c>
      <c r="K279" t="s">
        <v>1240</v>
      </c>
      <c r="L279" t="s">
        <v>2600</v>
      </c>
      <c r="M279" t="s">
        <v>1243</v>
      </c>
      <c r="Q279" t="s">
        <v>1308</v>
      </c>
      <c r="S279" t="s">
        <v>2594</v>
      </c>
    </row>
    <row r="280" spans="1:20">
      <c r="A280" t="s">
        <v>803</v>
      </c>
      <c r="B280" t="s">
        <v>801</v>
      </c>
      <c r="C280" t="s">
        <v>802</v>
      </c>
      <c r="D280" t="s">
        <v>2671</v>
      </c>
      <c r="E280">
        <v>7</v>
      </c>
      <c r="F280">
        <v>12</v>
      </c>
      <c r="H280" t="s">
        <v>804</v>
      </c>
      <c r="I280">
        <v>2012</v>
      </c>
      <c r="J280" s="18">
        <v>1</v>
      </c>
      <c r="K280" t="s">
        <v>1240</v>
      </c>
      <c r="L280" t="s">
        <v>2600</v>
      </c>
      <c r="M280" t="s">
        <v>1243</v>
      </c>
      <c r="S280" t="s">
        <v>1256</v>
      </c>
    </row>
    <row r="281" spans="1:20">
      <c r="A281" t="s">
        <v>1537</v>
      </c>
      <c r="B281" t="s">
        <v>1538</v>
      </c>
      <c r="C281" t="s">
        <v>1539</v>
      </c>
      <c r="D281" t="s">
        <v>2686</v>
      </c>
      <c r="E281">
        <v>8</v>
      </c>
      <c r="F281">
        <v>4</v>
      </c>
      <c r="H281" t="s">
        <v>1540</v>
      </c>
      <c r="I281">
        <v>2012</v>
      </c>
      <c r="J281" s="18">
        <v>2</v>
      </c>
      <c r="K281" t="s">
        <v>1240</v>
      </c>
      <c r="L281" t="s">
        <v>2719</v>
      </c>
      <c r="M281" t="s">
        <v>2344</v>
      </c>
    </row>
    <row r="282" spans="1:20">
      <c r="A282" t="s">
        <v>1175</v>
      </c>
      <c r="B282" t="s">
        <v>1173</v>
      </c>
      <c r="C282" t="s">
        <v>1174</v>
      </c>
      <c r="D282" t="s">
        <v>2687</v>
      </c>
      <c r="E282">
        <v>40</v>
      </c>
      <c r="F282" t="s">
        <v>185</v>
      </c>
      <c r="G282" t="s">
        <v>123</v>
      </c>
      <c r="H282" t="s">
        <v>1176</v>
      </c>
      <c r="I282">
        <v>2012</v>
      </c>
      <c r="J282" s="18">
        <v>11</v>
      </c>
      <c r="K282" t="s">
        <v>1241</v>
      </c>
      <c r="L282" t="s">
        <v>2708</v>
      </c>
      <c r="R282" t="s">
        <v>2541</v>
      </c>
      <c r="S282" t="s">
        <v>1258</v>
      </c>
    </row>
    <row r="283" spans="1:20">
      <c r="A283" t="s">
        <v>499</v>
      </c>
      <c r="B283" t="s">
        <v>497</v>
      </c>
      <c r="C283" t="s">
        <v>498</v>
      </c>
      <c r="D283" t="s">
        <v>500</v>
      </c>
      <c r="E283">
        <v>17</v>
      </c>
      <c r="F283">
        <v>10</v>
      </c>
      <c r="H283" t="s">
        <v>501</v>
      </c>
      <c r="I283">
        <v>2012</v>
      </c>
      <c r="J283" s="18">
        <v>2</v>
      </c>
      <c r="K283" t="s">
        <v>1240</v>
      </c>
      <c r="L283" t="s">
        <v>2600</v>
      </c>
      <c r="M283" t="s">
        <v>1243</v>
      </c>
      <c r="N283" t="s">
        <v>2540</v>
      </c>
      <c r="O283" t="s">
        <v>1246</v>
      </c>
      <c r="S283" t="s">
        <v>1252</v>
      </c>
    </row>
    <row r="284" spans="1:20">
      <c r="A284" t="s">
        <v>1574</v>
      </c>
      <c r="B284" t="s">
        <v>1575</v>
      </c>
      <c r="C284" t="s">
        <v>1576</v>
      </c>
      <c r="D284" t="s">
        <v>1577</v>
      </c>
      <c r="E284">
        <v>19</v>
      </c>
      <c r="F284">
        <v>14</v>
      </c>
      <c r="G284" t="s">
        <v>118</v>
      </c>
      <c r="H284" t="s">
        <v>1578</v>
      </c>
      <c r="I284">
        <v>2013</v>
      </c>
      <c r="J284" s="18">
        <v>4</v>
      </c>
      <c r="K284" t="s">
        <v>1245</v>
      </c>
    </row>
    <row r="285" spans="1:20">
      <c r="A285" t="s">
        <v>1727</v>
      </c>
      <c r="B285" t="s">
        <v>1728</v>
      </c>
      <c r="C285" t="s">
        <v>1729</v>
      </c>
      <c r="D285" t="s">
        <v>1730</v>
      </c>
      <c r="E285">
        <v>27</v>
      </c>
      <c r="F285">
        <v>5</v>
      </c>
      <c r="G285" t="s">
        <v>757</v>
      </c>
      <c r="H285" t="s">
        <v>1731</v>
      </c>
      <c r="I285">
        <v>2013</v>
      </c>
      <c r="J285" s="18">
        <v>1</v>
      </c>
      <c r="K285" t="s">
        <v>1169</v>
      </c>
      <c r="L285" t="s">
        <v>2601</v>
      </c>
      <c r="M285" t="s">
        <v>1253</v>
      </c>
      <c r="S285" t="s">
        <v>1251</v>
      </c>
    </row>
    <row r="286" spans="1:20">
      <c r="A286" t="s">
        <v>535</v>
      </c>
      <c r="B286" t="s">
        <v>533</v>
      </c>
      <c r="C286" t="s">
        <v>534</v>
      </c>
      <c r="D286" t="s">
        <v>527</v>
      </c>
      <c r="E286">
        <v>8</v>
      </c>
      <c r="F286">
        <v>2</v>
      </c>
      <c r="G286" t="s">
        <v>118</v>
      </c>
      <c r="H286" t="s">
        <v>536</v>
      </c>
      <c r="I286">
        <v>2013</v>
      </c>
      <c r="J286" s="18">
        <v>0</v>
      </c>
      <c r="K286" t="s">
        <v>1245</v>
      </c>
    </row>
    <row r="287" spans="1:20">
      <c r="A287" t="s">
        <v>1894</v>
      </c>
      <c r="B287" t="s">
        <v>1895</v>
      </c>
      <c r="C287" t="s">
        <v>1896</v>
      </c>
      <c r="D287" t="s">
        <v>2685</v>
      </c>
      <c r="E287">
        <v>13</v>
      </c>
      <c r="F287">
        <v>2</v>
      </c>
      <c r="G287" t="s">
        <v>103</v>
      </c>
      <c r="H287" t="s">
        <v>1897</v>
      </c>
      <c r="I287">
        <v>2012</v>
      </c>
      <c r="J287" s="18">
        <v>0</v>
      </c>
      <c r="K287" t="s">
        <v>1169</v>
      </c>
      <c r="L287" t="s">
        <v>2708</v>
      </c>
      <c r="S287" t="s">
        <v>2526</v>
      </c>
    </row>
    <row r="288" spans="1:20">
      <c r="A288" t="s">
        <v>2635</v>
      </c>
      <c r="D288" t="s">
        <v>2502</v>
      </c>
      <c r="J288" s="18">
        <v>4</v>
      </c>
      <c r="K288" t="s">
        <v>1169</v>
      </c>
      <c r="L288" t="s">
        <v>2601</v>
      </c>
      <c r="S288" t="s">
        <v>1252</v>
      </c>
    </row>
    <row r="289" spans="1:19">
      <c r="A289" t="s">
        <v>1992</v>
      </c>
      <c r="B289" t="s">
        <v>1993</v>
      </c>
      <c r="C289" t="s">
        <v>1994</v>
      </c>
      <c r="D289" t="s">
        <v>2687</v>
      </c>
      <c r="E289">
        <v>40</v>
      </c>
      <c r="F289" t="s">
        <v>180</v>
      </c>
      <c r="G289" t="s">
        <v>98</v>
      </c>
      <c r="H289" t="s">
        <v>1995</v>
      </c>
      <c r="I289">
        <v>2012</v>
      </c>
      <c r="J289" s="18">
        <v>8</v>
      </c>
      <c r="K289" t="s">
        <v>1169</v>
      </c>
      <c r="L289" t="s">
        <v>2708</v>
      </c>
      <c r="S289" t="s">
        <v>1256</v>
      </c>
    </row>
    <row r="290" spans="1:19">
      <c r="A290" t="s">
        <v>1626</v>
      </c>
      <c r="B290" t="s">
        <v>1627</v>
      </c>
      <c r="C290" t="s">
        <v>1628</v>
      </c>
      <c r="D290" t="s">
        <v>2687</v>
      </c>
      <c r="E290">
        <v>41</v>
      </c>
      <c r="F290" t="s">
        <v>185</v>
      </c>
      <c r="G290" t="s">
        <v>123</v>
      </c>
      <c r="H290" t="s">
        <v>1629</v>
      </c>
      <c r="I290">
        <v>2013</v>
      </c>
      <c r="J290" s="18">
        <v>0</v>
      </c>
      <c r="K290" t="s">
        <v>1241</v>
      </c>
      <c r="L290" t="s">
        <v>2719</v>
      </c>
      <c r="M290" t="s">
        <v>2344</v>
      </c>
    </row>
    <row r="291" spans="1:19">
      <c r="A291" t="s">
        <v>477</v>
      </c>
      <c r="B291" t="s">
        <v>475</v>
      </c>
      <c r="C291" t="s">
        <v>476</v>
      </c>
      <c r="D291" t="s">
        <v>1184</v>
      </c>
      <c r="E291">
        <v>42</v>
      </c>
      <c r="F291">
        <v>3</v>
      </c>
      <c r="G291" t="s">
        <v>113</v>
      </c>
      <c r="H291" t="s">
        <v>478</v>
      </c>
      <c r="I291">
        <v>2012</v>
      </c>
      <c r="J291" s="18">
        <v>7</v>
      </c>
      <c r="K291" t="s">
        <v>1240</v>
      </c>
      <c r="L291" t="s">
        <v>2709</v>
      </c>
      <c r="S291" t="s">
        <v>1251</v>
      </c>
    </row>
    <row r="292" spans="1:19">
      <c r="A292" t="s">
        <v>800</v>
      </c>
      <c r="B292" t="s">
        <v>798</v>
      </c>
      <c r="C292" t="s">
        <v>799</v>
      </c>
      <c r="D292" t="s">
        <v>2671</v>
      </c>
      <c r="E292">
        <v>8</v>
      </c>
      <c r="F292">
        <v>5</v>
      </c>
      <c r="G292" t="s">
        <v>757</v>
      </c>
      <c r="I292">
        <v>2013</v>
      </c>
      <c r="J292" s="18">
        <v>7</v>
      </c>
      <c r="K292" t="s">
        <v>1240</v>
      </c>
      <c r="L292" t="s">
        <v>2709</v>
      </c>
      <c r="S292" t="s">
        <v>1251</v>
      </c>
    </row>
    <row r="293" spans="1:19">
      <c r="A293" t="s">
        <v>2209</v>
      </c>
      <c r="B293" t="s">
        <v>2210</v>
      </c>
      <c r="C293" t="s">
        <v>2211</v>
      </c>
      <c r="D293" t="s">
        <v>2515</v>
      </c>
      <c r="E293">
        <v>19</v>
      </c>
      <c r="F293">
        <v>5</v>
      </c>
      <c r="G293" t="s">
        <v>757</v>
      </c>
      <c r="H293" t="s">
        <v>2212</v>
      </c>
      <c r="I293">
        <v>2012</v>
      </c>
      <c r="J293" s="18">
        <v>1</v>
      </c>
      <c r="K293" t="s">
        <v>1169</v>
      </c>
      <c r="L293" t="s">
        <v>2601</v>
      </c>
      <c r="M293" t="s">
        <v>1514</v>
      </c>
    </row>
    <row r="294" spans="1:19">
      <c r="A294" t="s">
        <v>1593</v>
      </c>
      <c r="B294" t="s">
        <v>1594</v>
      </c>
      <c r="C294" t="s">
        <v>1595</v>
      </c>
      <c r="D294" t="s">
        <v>2678</v>
      </c>
      <c r="E294">
        <v>9</v>
      </c>
      <c r="F294">
        <v>5</v>
      </c>
      <c r="G294" t="s">
        <v>136</v>
      </c>
      <c r="H294" t="s">
        <v>1596</v>
      </c>
      <c r="I294">
        <v>2012</v>
      </c>
      <c r="J294" s="18">
        <v>3</v>
      </c>
      <c r="K294" t="s">
        <v>1169</v>
      </c>
      <c r="L294" t="s">
        <v>2601</v>
      </c>
      <c r="M294" t="s">
        <v>1253</v>
      </c>
      <c r="S294" t="s">
        <v>1252</v>
      </c>
    </row>
    <row r="295" spans="1:19">
      <c r="A295" t="s">
        <v>885</v>
      </c>
      <c r="B295" t="s">
        <v>883</v>
      </c>
      <c r="C295" t="s">
        <v>884</v>
      </c>
      <c r="D295" t="s">
        <v>2671</v>
      </c>
      <c r="E295">
        <v>8</v>
      </c>
      <c r="F295">
        <v>2</v>
      </c>
      <c r="H295" t="s">
        <v>886</v>
      </c>
      <c r="I295">
        <v>2013</v>
      </c>
      <c r="J295" s="18">
        <v>3</v>
      </c>
      <c r="K295" t="s">
        <v>1240</v>
      </c>
      <c r="L295" t="s">
        <v>2709</v>
      </c>
      <c r="S295" t="s">
        <v>1256</v>
      </c>
    </row>
    <row r="296" spans="1:19">
      <c r="A296" t="s">
        <v>881</v>
      </c>
      <c r="B296" t="s">
        <v>879</v>
      </c>
      <c r="C296" t="s">
        <v>880</v>
      </c>
      <c r="D296" t="s">
        <v>2671</v>
      </c>
      <c r="E296">
        <v>8</v>
      </c>
      <c r="F296">
        <v>3</v>
      </c>
      <c r="H296" t="s">
        <v>882</v>
      </c>
      <c r="I296">
        <v>2013</v>
      </c>
      <c r="J296" s="18">
        <v>0</v>
      </c>
      <c r="K296" t="s">
        <v>1240</v>
      </c>
      <c r="L296" t="s">
        <v>2709</v>
      </c>
      <c r="S296" t="s">
        <v>1251</v>
      </c>
    </row>
    <row r="297" spans="1:19">
      <c r="A297" t="s">
        <v>877</v>
      </c>
      <c r="B297" t="s">
        <v>875</v>
      </c>
      <c r="C297" t="s">
        <v>876</v>
      </c>
      <c r="D297" t="s">
        <v>2671</v>
      </c>
      <c r="E297">
        <v>7</v>
      </c>
      <c r="F297">
        <v>6</v>
      </c>
      <c r="H297" t="s">
        <v>878</v>
      </c>
      <c r="I297">
        <v>2012</v>
      </c>
      <c r="J297" s="18">
        <v>3</v>
      </c>
      <c r="K297" t="s">
        <v>1240</v>
      </c>
      <c r="L297" t="s">
        <v>2601</v>
      </c>
      <c r="M297" t="s">
        <v>1514</v>
      </c>
      <c r="Q297" t="s">
        <v>1268</v>
      </c>
    </row>
    <row r="298" spans="1:19">
      <c r="A298" t="s">
        <v>1803</v>
      </c>
      <c r="B298" t="s">
        <v>1804</v>
      </c>
      <c r="C298" t="s">
        <v>1805</v>
      </c>
      <c r="D298" t="s">
        <v>2687</v>
      </c>
      <c r="E298">
        <v>41</v>
      </c>
      <c r="F298" t="s">
        <v>185</v>
      </c>
      <c r="G298" t="s">
        <v>123</v>
      </c>
      <c r="H298" t="s">
        <v>1806</v>
      </c>
      <c r="I298">
        <v>2013</v>
      </c>
      <c r="J298" s="18">
        <v>3</v>
      </c>
      <c r="K298" t="s">
        <v>1241</v>
      </c>
      <c r="L298" t="s">
        <v>2719</v>
      </c>
      <c r="M298" t="s">
        <v>2553</v>
      </c>
    </row>
    <row r="299" spans="1:19">
      <c r="A299" t="s">
        <v>1406</v>
      </c>
      <c r="B299" t="s">
        <v>1407</v>
      </c>
      <c r="C299" t="s">
        <v>1408</v>
      </c>
      <c r="D299" t="s">
        <v>2502</v>
      </c>
      <c r="E299">
        <v>14</v>
      </c>
      <c r="G299" t="s">
        <v>213</v>
      </c>
      <c r="H299">
        <v>341</v>
      </c>
      <c r="I299">
        <v>2013</v>
      </c>
      <c r="J299" s="18">
        <v>0</v>
      </c>
      <c r="K299" t="s">
        <v>1236</v>
      </c>
      <c r="L299" t="s">
        <v>2709</v>
      </c>
      <c r="S299" t="s">
        <v>1257</v>
      </c>
    </row>
    <row r="300" spans="1:19">
      <c r="A300" t="s">
        <v>1115</v>
      </c>
      <c r="B300" t="s">
        <v>1113</v>
      </c>
      <c r="C300" t="s">
        <v>1114</v>
      </c>
      <c r="D300" t="s">
        <v>2502</v>
      </c>
      <c r="E300" t="s">
        <v>1116</v>
      </c>
      <c r="H300" t="s">
        <v>1117</v>
      </c>
      <c r="I300">
        <v>2012</v>
      </c>
      <c r="J300" s="18">
        <v>5</v>
      </c>
      <c r="K300" t="s">
        <v>1169</v>
      </c>
      <c r="L300" t="s">
        <v>2719</v>
      </c>
      <c r="M300" t="s">
        <v>2344</v>
      </c>
    </row>
    <row r="301" spans="1:19">
      <c r="A301" t="s">
        <v>668</v>
      </c>
      <c r="B301" t="s">
        <v>666</v>
      </c>
      <c r="C301" t="s">
        <v>667</v>
      </c>
      <c r="D301" t="s">
        <v>2675</v>
      </c>
      <c r="E301">
        <v>1824</v>
      </c>
      <c r="F301">
        <v>8</v>
      </c>
      <c r="G301" t="s">
        <v>459</v>
      </c>
      <c r="H301" t="s">
        <v>669</v>
      </c>
      <c r="I301">
        <v>2012</v>
      </c>
      <c r="J301" s="18">
        <v>4</v>
      </c>
      <c r="K301" t="s">
        <v>1237</v>
      </c>
      <c r="L301" t="s">
        <v>2600</v>
      </c>
      <c r="M301" t="s">
        <v>1243</v>
      </c>
      <c r="N301" t="s">
        <v>2540</v>
      </c>
      <c r="O301" t="s">
        <v>1246</v>
      </c>
      <c r="R301" t="s">
        <v>2325</v>
      </c>
      <c r="S301" t="s">
        <v>1252</v>
      </c>
    </row>
    <row r="302" spans="1:19">
      <c r="A302" t="s">
        <v>1655</v>
      </c>
      <c r="B302" t="s">
        <v>1656</v>
      </c>
      <c r="C302" t="s">
        <v>1657</v>
      </c>
      <c r="D302" t="s">
        <v>1658</v>
      </c>
      <c r="E302">
        <v>31</v>
      </c>
      <c r="F302">
        <v>4</v>
      </c>
      <c r="G302" t="s">
        <v>459</v>
      </c>
      <c r="H302" t="s">
        <v>1659</v>
      </c>
      <c r="I302">
        <v>2012</v>
      </c>
      <c r="J302" s="18">
        <v>7</v>
      </c>
      <c r="K302" t="s">
        <v>1248</v>
      </c>
      <c r="L302" t="s">
        <v>2719</v>
      </c>
      <c r="M302" t="s">
        <v>2344</v>
      </c>
    </row>
    <row r="303" spans="1:19">
      <c r="A303" t="s">
        <v>1370</v>
      </c>
      <c r="B303" t="s">
        <v>1371</v>
      </c>
      <c r="C303" t="s">
        <v>1372</v>
      </c>
      <c r="D303" t="s">
        <v>2675</v>
      </c>
      <c r="E303">
        <v>1833</v>
      </c>
      <c r="F303">
        <v>12</v>
      </c>
      <c r="G303" t="s">
        <v>965</v>
      </c>
      <c r="H303" t="s">
        <v>1373</v>
      </c>
      <c r="I303">
        <v>2013</v>
      </c>
      <c r="J303" s="18">
        <v>4</v>
      </c>
      <c r="K303" t="s">
        <v>1237</v>
      </c>
      <c r="L303" t="s">
        <v>2601</v>
      </c>
      <c r="M303" t="s">
        <v>1253</v>
      </c>
      <c r="S303" t="s">
        <v>1256</v>
      </c>
    </row>
    <row r="304" spans="1:19">
      <c r="A304" t="s">
        <v>611</v>
      </c>
      <c r="B304" t="s">
        <v>609</v>
      </c>
      <c r="C304" t="s">
        <v>610</v>
      </c>
      <c r="D304" t="s">
        <v>599</v>
      </c>
      <c r="E304">
        <v>28</v>
      </c>
      <c r="F304">
        <v>19</v>
      </c>
      <c r="H304" t="s">
        <v>612</v>
      </c>
      <c r="I304">
        <v>2012</v>
      </c>
      <c r="J304" s="18">
        <v>7</v>
      </c>
      <c r="K304" t="s">
        <v>1235</v>
      </c>
      <c r="L304" t="s">
        <v>2601</v>
      </c>
      <c r="M304" t="s">
        <v>1253</v>
      </c>
      <c r="S304" t="s">
        <v>1258</v>
      </c>
    </row>
    <row r="305" spans="1:19">
      <c r="A305" t="s">
        <v>2235</v>
      </c>
      <c r="B305" t="s">
        <v>2236</v>
      </c>
      <c r="C305" t="s">
        <v>2237</v>
      </c>
      <c r="D305" t="s">
        <v>2238</v>
      </c>
      <c r="E305">
        <v>9</v>
      </c>
      <c r="F305">
        <v>7</v>
      </c>
      <c r="G305" t="s">
        <v>98</v>
      </c>
      <c r="I305">
        <v>2013</v>
      </c>
      <c r="J305" s="18">
        <v>2</v>
      </c>
      <c r="K305" t="s">
        <v>1240</v>
      </c>
      <c r="L305" t="s">
        <v>2600</v>
      </c>
      <c r="M305" s="4" t="s">
        <v>1243</v>
      </c>
      <c r="N305" s="4"/>
      <c r="O305" s="4"/>
      <c r="S305" t="s">
        <v>1254</v>
      </c>
    </row>
    <row r="306" spans="1:19">
      <c r="A306" t="s">
        <v>2108</v>
      </c>
      <c r="B306" t="s">
        <v>2109</v>
      </c>
      <c r="C306" t="s">
        <v>2110</v>
      </c>
      <c r="D306" t="s">
        <v>2671</v>
      </c>
      <c r="E306">
        <v>7</v>
      </c>
      <c r="F306">
        <v>3</v>
      </c>
      <c r="G306" t="s">
        <v>113</v>
      </c>
      <c r="H306" t="s">
        <v>2111</v>
      </c>
      <c r="I306">
        <v>2012</v>
      </c>
      <c r="J306" s="18">
        <v>2</v>
      </c>
      <c r="K306" t="s">
        <v>1240</v>
      </c>
      <c r="L306" t="s">
        <v>2708</v>
      </c>
      <c r="P306">
        <v>5</v>
      </c>
      <c r="S306" t="s">
        <v>1258</v>
      </c>
    </row>
    <row r="307" spans="1:19">
      <c r="A307" t="s">
        <v>1086</v>
      </c>
      <c r="B307" t="s">
        <v>1084</v>
      </c>
      <c r="C307" t="s">
        <v>1085</v>
      </c>
      <c r="D307" t="s">
        <v>2506</v>
      </c>
      <c r="E307">
        <v>10</v>
      </c>
      <c r="F307">
        <v>1</v>
      </c>
      <c r="H307">
        <v>82</v>
      </c>
      <c r="I307">
        <v>2012</v>
      </c>
      <c r="J307" s="18">
        <v>6</v>
      </c>
      <c r="K307" t="s">
        <v>1287</v>
      </c>
      <c r="L307" t="s">
        <v>2600</v>
      </c>
      <c r="M307" t="s">
        <v>1243</v>
      </c>
      <c r="N307" t="s">
        <v>2540</v>
      </c>
      <c r="O307" t="s">
        <v>1246</v>
      </c>
      <c r="Q307" t="s">
        <v>1509</v>
      </c>
      <c r="S307" t="s">
        <v>2329</v>
      </c>
    </row>
    <row r="308" spans="1:19">
      <c r="A308" t="s">
        <v>2007</v>
      </c>
      <c r="B308" t="s">
        <v>2008</v>
      </c>
      <c r="C308" t="s">
        <v>2009</v>
      </c>
      <c r="D308" t="s">
        <v>2010</v>
      </c>
      <c r="E308">
        <v>8</v>
      </c>
      <c r="H308" t="s">
        <v>2011</v>
      </c>
      <c r="I308">
        <v>2012</v>
      </c>
      <c r="J308" s="18">
        <v>0</v>
      </c>
      <c r="K308" t="s">
        <v>1169</v>
      </c>
      <c r="L308" t="s">
        <v>2719</v>
      </c>
      <c r="M308" t="s">
        <v>2553</v>
      </c>
    </row>
    <row r="309" spans="1:19">
      <c r="A309" t="s">
        <v>1589</v>
      </c>
      <c r="B309" t="s">
        <v>1590</v>
      </c>
      <c r="C309" t="s">
        <v>1591</v>
      </c>
      <c r="D309" t="s">
        <v>2687</v>
      </c>
      <c r="E309">
        <v>40</v>
      </c>
      <c r="F309" t="s">
        <v>185</v>
      </c>
      <c r="G309" t="s">
        <v>123</v>
      </c>
      <c r="H309" t="s">
        <v>1592</v>
      </c>
      <c r="I309">
        <v>2012</v>
      </c>
      <c r="J309" s="18">
        <v>6</v>
      </c>
      <c r="K309" t="s">
        <v>1241</v>
      </c>
      <c r="L309" t="s">
        <v>2719</v>
      </c>
      <c r="M309" t="s">
        <v>2344</v>
      </c>
    </row>
    <row r="310" spans="1:19">
      <c r="A310" t="s">
        <v>2343</v>
      </c>
      <c r="D310" t="s">
        <v>2675</v>
      </c>
      <c r="J310">
        <v>6</v>
      </c>
      <c r="K310" t="s">
        <v>1236</v>
      </c>
      <c r="L310" t="s">
        <v>2708</v>
      </c>
      <c r="Q310" t="s">
        <v>2342</v>
      </c>
      <c r="S310" t="s">
        <v>1256</v>
      </c>
    </row>
    <row r="311" spans="1:19">
      <c r="A311" t="s">
        <v>1547</v>
      </c>
      <c r="B311" t="s">
        <v>1548</v>
      </c>
      <c r="C311" t="s">
        <v>1549</v>
      </c>
      <c r="D311" t="s">
        <v>2687</v>
      </c>
      <c r="E311">
        <v>41</v>
      </c>
      <c r="F311" t="s">
        <v>185</v>
      </c>
      <c r="G311" t="s">
        <v>123</v>
      </c>
      <c r="H311" t="s">
        <v>1550</v>
      </c>
      <c r="I311">
        <v>2013</v>
      </c>
      <c r="J311" s="18">
        <v>9</v>
      </c>
      <c r="K311" t="s">
        <v>1241</v>
      </c>
      <c r="L311" t="s">
        <v>2708</v>
      </c>
      <c r="S311" t="s">
        <v>2520</v>
      </c>
    </row>
    <row r="312" spans="1:19">
      <c r="A312" t="s">
        <v>1551</v>
      </c>
      <c r="B312" t="s">
        <v>1552</v>
      </c>
      <c r="C312" t="s">
        <v>1553</v>
      </c>
      <c r="D312" t="s">
        <v>2682</v>
      </c>
      <c r="E312">
        <v>53</v>
      </c>
      <c r="F312">
        <v>11</v>
      </c>
      <c r="G312" t="s">
        <v>213</v>
      </c>
      <c r="H312" t="s">
        <v>1555</v>
      </c>
      <c r="I312">
        <v>2013</v>
      </c>
      <c r="J312" s="18">
        <v>2</v>
      </c>
      <c r="K312" t="s">
        <v>1169</v>
      </c>
      <c r="L312" t="s">
        <v>2601</v>
      </c>
      <c r="M312" t="s">
        <v>1514</v>
      </c>
    </row>
    <row r="313" spans="1:19">
      <c r="A313" t="s">
        <v>1140</v>
      </c>
      <c r="B313" t="s">
        <v>1138</v>
      </c>
      <c r="C313" t="s">
        <v>1139</v>
      </c>
      <c r="D313" t="s">
        <v>2502</v>
      </c>
      <c r="E313">
        <v>14</v>
      </c>
      <c r="G313" t="s">
        <v>123</v>
      </c>
      <c r="I313">
        <v>2013</v>
      </c>
      <c r="J313" s="18">
        <v>5</v>
      </c>
      <c r="K313" t="s">
        <v>1169</v>
      </c>
      <c r="L313" t="s">
        <v>2600</v>
      </c>
      <c r="M313" t="s">
        <v>2542</v>
      </c>
      <c r="S313" t="s">
        <v>2588</v>
      </c>
    </row>
    <row r="314" spans="1:19">
      <c r="A314" t="s">
        <v>174</v>
      </c>
      <c r="B314" t="s">
        <v>172</v>
      </c>
      <c r="C314" t="s">
        <v>173</v>
      </c>
      <c r="D314" t="s">
        <v>170</v>
      </c>
      <c r="E314">
        <v>15</v>
      </c>
      <c r="F314">
        <v>10</v>
      </c>
      <c r="H314" t="s">
        <v>175</v>
      </c>
      <c r="I314">
        <v>2013</v>
      </c>
      <c r="J314" s="18">
        <v>13</v>
      </c>
      <c r="K314" t="s">
        <v>1248</v>
      </c>
      <c r="L314" t="s">
        <v>2719</v>
      </c>
      <c r="M314" t="s">
        <v>2344</v>
      </c>
    </row>
    <row r="315" spans="1:19">
      <c r="A315" t="s">
        <v>69</v>
      </c>
      <c r="B315" t="s">
        <v>67</v>
      </c>
      <c r="C315" t="s">
        <v>68</v>
      </c>
      <c r="D315" t="s">
        <v>2578</v>
      </c>
      <c r="E315">
        <v>80</v>
      </c>
      <c r="F315">
        <v>7</v>
      </c>
      <c r="H315" t="s">
        <v>70</v>
      </c>
      <c r="I315">
        <v>2012</v>
      </c>
      <c r="J315" s="18">
        <v>5</v>
      </c>
      <c r="K315" t="s">
        <v>1240</v>
      </c>
      <c r="L315" t="s">
        <v>2708</v>
      </c>
      <c r="P315" t="s">
        <v>2537</v>
      </c>
      <c r="S315" t="s">
        <v>1259</v>
      </c>
    </row>
    <row r="316" spans="1:19">
      <c r="A316" t="s">
        <v>397</v>
      </c>
      <c r="B316" t="s">
        <v>395</v>
      </c>
      <c r="C316" t="s">
        <v>396</v>
      </c>
      <c r="D316" t="s">
        <v>2681</v>
      </c>
      <c r="E316">
        <v>31</v>
      </c>
      <c r="F316">
        <v>1</v>
      </c>
      <c r="G316" t="s">
        <v>123</v>
      </c>
      <c r="H316" t="s">
        <v>398</v>
      </c>
      <c r="I316">
        <v>2013</v>
      </c>
      <c r="J316" s="18">
        <v>0</v>
      </c>
      <c r="K316" t="s">
        <v>1241</v>
      </c>
      <c r="L316" t="s">
        <v>2719</v>
      </c>
      <c r="M316" t="s">
        <v>2344</v>
      </c>
    </row>
    <row r="317" spans="1:19">
      <c r="A317" t="s">
        <v>2012</v>
      </c>
      <c r="B317" t="s">
        <v>2013</v>
      </c>
      <c r="C317" t="s">
        <v>2014</v>
      </c>
      <c r="D317" t="s">
        <v>31</v>
      </c>
      <c r="E317">
        <v>21</v>
      </c>
      <c r="F317">
        <v>6</v>
      </c>
      <c r="G317" t="s">
        <v>103</v>
      </c>
      <c r="H317" t="s">
        <v>2015</v>
      </c>
      <c r="I317">
        <v>2013</v>
      </c>
      <c r="J317" s="18">
        <v>0</v>
      </c>
      <c r="K317" t="s">
        <v>1169</v>
      </c>
      <c r="L317" t="s">
        <v>2601</v>
      </c>
      <c r="M317" t="s">
        <v>1514</v>
      </c>
      <c r="P317">
        <v>100</v>
      </c>
      <c r="S317" t="s">
        <v>1256</v>
      </c>
    </row>
    <row r="318" spans="1:19">
      <c r="A318" t="s">
        <v>732</v>
      </c>
      <c r="B318" t="s">
        <v>730</v>
      </c>
      <c r="C318" t="s">
        <v>731</v>
      </c>
      <c r="D318" t="s">
        <v>31</v>
      </c>
      <c r="E318">
        <v>20</v>
      </c>
      <c r="F318">
        <v>1</v>
      </c>
      <c r="G318" t="s">
        <v>123</v>
      </c>
      <c r="H318" t="s">
        <v>733</v>
      </c>
      <c r="I318">
        <v>2012</v>
      </c>
      <c r="J318" s="18">
        <v>15</v>
      </c>
      <c r="K318" t="s">
        <v>1240</v>
      </c>
      <c r="L318" t="s">
        <v>2600</v>
      </c>
      <c r="M318" t="s">
        <v>1243</v>
      </c>
      <c r="S318" t="s">
        <v>1256</v>
      </c>
    </row>
    <row r="319" spans="1:19">
      <c r="A319" t="s">
        <v>706</v>
      </c>
      <c r="B319" t="s">
        <v>704</v>
      </c>
      <c r="C319" t="s">
        <v>705</v>
      </c>
      <c r="D319" t="s">
        <v>707</v>
      </c>
      <c r="E319">
        <v>78</v>
      </c>
      <c r="F319">
        <v>19</v>
      </c>
      <c r="H319" t="s">
        <v>708</v>
      </c>
      <c r="I319">
        <v>2012</v>
      </c>
      <c r="J319" s="18">
        <v>6</v>
      </c>
      <c r="K319" t="s">
        <v>1236</v>
      </c>
      <c r="L319" t="s">
        <v>2709</v>
      </c>
      <c r="S319" t="s">
        <v>1252</v>
      </c>
    </row>
    <row r="320" spans="1:19">
      <c r="A320" t="s">
        <v>1819</v>
      </c>
      <c r="B320" t="s">
        <v>1820</v>
      </c>
      <c r="C320" t="s">
        <v>1821</v>
      </c>
      <c r="D320" t="s">
        <v>1822</v>
      </c>
      <c r="E320">
        <v>75</v>
      </c>
      <c r="F320" s="2">
        <v>41765</v>
      </c>
      <c r="G320" t="s">
        <v>965</v>
      </c>
      <c r="H320" t="s">
        <v>1823</v>
      </c>
      <c r="I320">
        <v>2012</v>
      </c>
      <c r="J320" s="18">
        <v>3</v>
      </c>
      <c r="K320" t="s">
        <v>1240</v>
      </c>
      <c r="L320" t="s">
        <v>2709</v>
      </c>
      <c r="S320" t="s">
        <v>1258</v>
      </c>
    </row>
    <row r="321" spans="1:21">
      <c r="A321" t="s">
        <v>12</v>
      </c>
      <c r="B321" t="s">
        <v>10</v>
      </c>
      <c r="C321" t="s">
        <v>11</v>
      </c>
      <c r="D321" t="s">
        <v>13</v>
      </c>
      <c r="E321">
        <v>32</v>
      </c>
      <c r="F321">
        <v>1</v>
      </c>
      <c r="H321" t="s">
        <v>14</v>
      </c>
      <c r="I321">
        <v>2013</v>
      </c>
      <c r="J321" s="18">
        <v>5</v>
      </c>
      <c r="K321" t="s">
        <v>1240</v>
      </c>
      <c r="L321" t="s">
        <v>2709</v>
      </c>
      <c r="S321" t="s">
        <v>2520</v>
      </c>
    </row>
    <row r="322" spans="1:21">
      <c r="A322" t="s">
        <v>1452</v>
      </c>
      <c r="B322" t="s">
        <v>1453</v>
      </c>
      <c r="C322" t="s">
        <v>1454</v>
      </c>
      <c r="D322" t="s">
        <v>2674</v>
      </c>
      <c r="E322">
        <v>69</v>
      </c>
      <c r="G322" t="s">
        <v>213</v>
      </c>
      <c r="H322" t="s">
        <v>1455</v>
      </c>
      <c r="I322">
        <v>2013</v>
      </c>
      <c r="J322" s="18">
        <v>3</v>
      </c>
      <c r="K322" t="s">
        <v>1248</v>
      </c>
      <c r="L322" t="s">
        <v>2600</v>
      </c>
      <c r="M322" t="s">
        <v>2542</v>
      </c>
      <c r="Q322" t="s">
        <v>2548</v>
      </c>
      <c r="S322" t="s">
        <v>1256</v>
      </c>
    </row>
    <row r="323" spans="1:21">
      <c r="A323" t="s">
        <v>1199</v>
      </c>
      <c r="B323" t="s">
        <v>1197</v>
      </c>
      <c r="C323" t="s">
        <v>1198</v>
      </c>
      <c r="D323" t="s">
        <v>2687</v>
      </c>
      <c r="E323">
        <v>40</v>
      </c>
      <c r="F323" t="s">
        <v>180</v>
      </c>
      <c r="G323" t="s">
        <v>98</v>
      </c>
      <c r="H323" t="s">
        <v>1200</v>
      </c>
      <c r="I323">
        <v>2012</v>
      </c>
      <c r="J323" s="18">
        <v>1</v>
      </c>
      <c r="K323" t="s">
        <v>1169</v>
      </c>
      <c r="L323" t="s">
        <v>2719</v>
      </c>
      <c r="M323" t="s">
        <v>2344</v>
      </c>
    </row>
    <row r="324" spans="1:21">
      <c r="A324" t="s">
        <v>1996</v>
      </c>
      <c r="B324" t="s">
        <v>1997</v>
      </c>
      <c r="C324" t="s">
        <v>1998</v>
      </c>
      <c r="D324" t="s">
        <v>513</v>
      </c>
      <c r="G324" t="s">
        <v>118</v>
      </c>
      <c r="H324" t="s">
        <v>1999</v>
      </c>
      <c r="I324">
        <v>2012</v>
      </c>
      <c r="J324" s="18">
        <v>8</v>
      </c>
      <c r="K324" t="s">
        <v>1241</v>
      </c>
      <c r="L324" t="s">
        <v>2708</v>
      </c>
      <c r="S324" t="s">
        <v>1256</v>
      </c>
    </row>
    <row r="325" spans="1:21">
      <c r="A325" t="s">
        <v>873</v>
      </c>
      <c r="B325" t="s">
        <v>871</v>
      </c>
      <c r="C325" t="s">
        <v>872</v>
      </c>
      <c r="D325" t="s">
        <v>2671</v>
      </c>
      <c r="E325">
        <v>7</v>
      </c>
      <c r="F325">
        <v>3</v>
      </c>
      <c r="H325" t="s">
        <v>874</v>
      </c>
      <c r="I325">
        <v>2012</v>
      </c>
      <c r="J325" s="18">
        <v>5</v>
      </c>
      <c r="K325" t="s">
        <v>1237</v>
      </c>
      <c r="L325" t="s">
        <v>2709</v>
      </c>
      <c r="S325" t="s">
        <v>1251</v>
      </c>
    </row>
    <row r="326" spans="1:21">
      <c r="A326" t="s">
        <v>2228</v>
      </c>
      <c r="B326" t="s">
        <v>2229</v>
      </c>
      <c r="C326" t="s">
        <v>2230</v>
      </c>
      <c r="D326" t="s">
        <v>2502</v>
      </c>
      <c r="E326">
        <v>13</v>
      </c>
      <c r="G326" t="s">
        <v>213</v>
      </c>
      <c r="I326">
        <v>2012</v>
      </c>
      <c r="J326" s="18">
        <v>1</v>
      </c>
      <c r="K326" t="s">
        <v>1169</v>
      </c>
      <c r="L326" t="s">
        <v>2601</v>
      </c>
      <c r="M326" t="s">
        <v>1253</v>
      </c>
      <c r="S326" t="s">
        <v>1256</v>
      </c>
    </row>
    <row r="327" spans="1:21">
      <c r="A327" t="s">
        <v>2625</v>
      </c>
      <c r="D327" t="s">
        <v>1884</v>
      </c>
      <c r="J327" s="18">
        <v>7</v>
      </c>
      <c r="K327" t="s">
        <v>1248</v>
      </c>
      <c r="L327" t="s">
        <v>2719</v>
      </c>
    </row>
    <row r="328" spans="1:21">
      <c r="A328" t="s">
        <v>2070</v>
      </c>
      <c r="B328" t="s">
        <v>2071</v>
      </c>
      <c r="C328" t="s">
        <v>2072</v>
      </c>
      <c r="D328" t="s">
        <v>2073</v>
      </c>
      <c r="E328">
        <v>151</v>
      </c>
      <c r="F328">
        <v>1</v>
      </c>
      <c r="H328" t="s">
        <v>2074</v>
      </c>
      <c r="I328">
        <v>2012</v>
      </c>
      <c r="J328" s="18">
        <v>8</v>
      </c>
      <c r="K328" t="s">
        <v>1248</v>
      </c>
      <c r="L328" t="s">
        <v>2600</v>
      </c>
      <c r="M328" t="s">
        <v>1243</v>
      </c>
      <c r="N328" t="s">
        <v>2540</v>
      </c>
      <c r="O328" t="s">
        <v>2319</v>
      </c>
      <c r="S328" t="s">
        <v>1257</v>
      </c>
    </row>
    <row r="329" spans="1:21">
      <c r="A329" t="s">
        <v>2154</v>
      </c>
      <c r="B329" t="s">
        <v>2155</v>
      </c>
      <c r="C329" t="s">
        <v>2156</v>
      </c>
      <c r="D329" t="s">
        <v>2687</v>
      </c>
      <c r="E329">
        <v>41</v>
      </c>
      <c r="F329" t="s">
        <v>226</v>
      </c>
      <c r="G329" t="s">
        <v>123</v>
      </c>
      <c r="H329" t="s">
        <v>2158</v>
      </c>
      <c r="I329">
        <v>2013</v>
      </c>
      <c r="J329" s="18">
        <v>54</v>
      </c>
      <c r="K329" t="s">
        <v>1241</v>
      </c>
      <c r="L329" t="s">
        <v>2600</v>
      </c>
      <c r="M329" t="s">
        <v>2542</v>
      </c>
      <c r="P329" t="s">
        <v>2498</v>
      </c>
      <c r="S329" t="s">
        <v>2596</v>
      </c>
    </row>
    <row r="330" spans="1:21">
      <c r="A330" t="s">
        <v>2256</v>
      </c>
      <c r="B330" t="s">
        <v>2257</v>
      </c>
      <c r="C330" t="s">
        <v>2258</v>
      </c>
      <c r="D330" t="s">
        <v>2671</v>
      </c>
      <c r="E330">
        <v>7</v>
      </c>
      <c r="F330">
        <v>6</v>
      </c>
      <c r="G330" t="s">
        <v>103</v>
      </c>
      <c r="H330" t="s">
        <v>2259</v>
      </c>
      <c r="I330">
        <v>2012</v>
      </c>
      <c r="J330" s="18">
        <v>1</v>
      </c>
      <c r="K330" t="s">
        <v>1236</v>
      </c>
      <c r="L330" t="s">
        <v>2709</v>
      </c>
      <c r="Q330" t="s">
        <v>2514</v>
      </c>
      <c r="S330" t="s">
        <v>2513</v>
      </c>
    </row>
    <row r="331" spans="1:21">
      <c r="A331" t="s">
        <v>1435</v>
      </c>
      <c r="B331" t="s">
        <v>1436</v>
      </c>
      <c r="C331" t="s">
        <v>1437</v>
      </c>
      <c r="D331" t="s">
        <v>2687</v>
      </c>
      <c r="E331">
        <v>41</v>
      </c>
      <c r="F331">
        <v>16</v>
      </c>
      <c r="G331" t="s">
        <v>427</v>
      </c>
      <c r="H331" t="s">
        <v>1438</v>
      </c>
      <c r="I331">
        <v>2013</v>
      </c>
      <c r="J331" s="18">
        <v>1</v>
      </c>
      <c r="K331" t="s">
        <v>1169</v>
      </c>
      <c r="L331" t="s">
        <v>2708</v>
      </c>
      <c r="S331" t="s">
        <v>2543</v>
      </c>
    </row>
    <row r="332" spans="1:21">
      <c r="A332" t="s">
        <v>1556</v>
      </c>
      <c r="B332" t="s">
        <v>1557</v>
      </c>
      <c r="C332" t="s">
        <v>1558</v>
      </c>
      <c r="D332" t="s">
        <v>2696</v>
      </c>
      <c r="E332">
        <v>8</v>
      </c>
      <c r="G332" t="s">
        <v>459</v>
      </c>
      <c r="I332">
        <v>2013</v>
      </c>
      <c r="J332" s="18">
        <v>2</v>
      </c>
      <c r="K332" t="s">
        <v>1240</v>
      </c>
      <c r="L332" t="s">
        <v>2709</v>
      </c>
      <c r="S332" t="s">
        <v>1256</v>
      </c>
    </row>
    <row r="333" spans="1:21">
      <c r="A333" t="s">
        <v>508</v>
      </c>
      <c r="B333" t="s">
        <v>506</v>
      </c>
      <c r="C333" t="s">
        <v>507</v>
      </c>
      <c r="D333" t="s">
        <v>509</v>
      </c>
      <c r="I333">
        <v>2013</v>
      </c>
      <c r="J333" s="18">
        <v>2</v>
      </c>
      <c r="K333" t="s">
        <v>1237</v>
      </c>
      <c r="L333" t="s">
        <v>2600</v>
      </c>
      <c r="M333" t="s">
        <v>1243</v>
      </c>
      <c r="N333" t="s">
        <v>2540</v>
      </c>
      <c r="O333" t="s">
        <v>1246</v>
      </c>
      <c r="R333" t="s">
        <v>1507</v>
      </c>
      <c r="S333" t="s">
        <v>2589</v>
      </c>
    </row>
    <row r="334" spans="1:21">
      <c r="A334" t="s">
        <v>1909</v>
      </c>
      <c r="B334" t="s">
        <v>1910</v>
      </c>
      <c r="C334" t="s">
        <v>1911</v>
      </c>
      <c r="D334" t="s">
        <v>2687</v>
      </c>
      <c r="E334">
        <v>41</v>
      </c>
      <c r="F334" t="s">
        <v>185</v>
      </c>
      <c r="G334" t="s">
        <v>123</v>
      </c>
      <c r="H334" t="s">
        <v>1912</v>
      </c>
      <c r="I334">
        <v>2013</v>
      </c>
      <c r="J334" s="18">
        <v>6</v>
      </c>
      <c r="K334" t="s">
        <v>1241</v>
      </c>
      <c r="L334" t="s">
        <v>2708</v>
      </c>
      <c r="S334" t="s">
        <v>2520</v>
      </c>
    </row>
    <row r="335" spans="1:21">
      <c r="A335" t="s">
        <v>559</v>
      </c>
      <c r="B335" t="s">
        <v>557</v>
      </c>
      <c r="C335" t="s">
        <v>558</v>
      </c>
      <c r="D335" t="s">
        <v>560</v>
      </c>
      <c r="I335">
        <v>2013</v>
      </c>
      <c r="J335" s="18">
        <v>0</v>
      </c>
      <c r="K335" t="s">
        <v>1240</v>
      </c>
      <c r="L335" t="s">
        <v>2600</v>
      </c>
      <c r="M335" t="s">
        <v>1243</v>
      </c>
      <c r="Q335" t="s">
        <v>1301</v>
      </c>
      <c r="S335" t="s">
        <v>2593</v>
      </c>
      <c r="U335" t="s">
        <v>1263</v>
      </c>
    </row>
    <row r="336" spans="1:21">
      <c r="A336" t="s">
        <v>797</v>
      </c>
      <c r="B336" t="s">
        <v>795</v>
      </c>
      <c r="C336" t="s">
        <v>796</v>
      </c>
      <c r="D336" t="s">
        <v>2671</v>
      </c>
      <c r="E336">
        <v>8</v>
      </c>
      <c r="F336">
        <v>8</v>
      </c>
      <c r="G336" t="s">
        <v>459</v>
      </c>
      <c r="I336">
        <v>2013</v>
      </c>
      <c r="J336" s="18">
        <v>2</v>
      </c>
      <c r="K336" t="s">
        <v>1240</v>
      </c>
      <c r="L336" t="s">
        <v>2600</v>
      </c>
      <c r="M336" t="s">
        <v>1243</v>
      </c>
      <c r="S336" t="s">
        <v>1256</v>
      </c>
    </row>
    <row r="337" spans="1:19">
      <c r="A337" t="s">
        <v>1456</v>
      </c>
      <c r="B337" t="s">
        <v>1457</v>
      </c>
      <c r="C337" t="s">
        <v>1458</v>
      </c>
      <c r="D337" t="s">
        <v>2671</v>
      </c>
      <c r="E337">
        <v>8</v>
      </c>
      <c r="F337">
        <v>10</v>
      </c>
      <c r="G337" t="s">
        <v>136</v>
      </c>
      <c r="H337" t="s">
        <v>1459</v>
      </c>
      <c r="I337">
        <v>2013</v>
      </c>
      <c r="J337" s="18">
        <v>4</v>
      </c>
      <c r="K337" t="s">
        <v>1240</v>
      </c>
      <c r="L337" t="s">
        <v>2600</v>
      </c>
      <c r="M337" t="s">
        <v>2542</v>
      </c>
      <c r="S337" t="s">
        <v>1256</v>
      </c>
    </row>
    <row r="338" spans="1:19">
      <c r="A338" t="s">
        <v>1682</v>
      </c>
      <c r="B338" t="s">
        <v>1683</v>
      </c>
      <c r="C338" t="s">
        <v>1684</v>
      </c>
      <c r="D338" t="s">
        <v>1685</v>
      </c>
      <c r="E338">
        <v>250</v>
      </c>
      <c r="F338">
        <v>1</v>
      </c>
      <c r="G338" t="s">
        <v>450</v>
      </c>
      <c r="H338" t="s">
        <v>1686</v>
      </c>
      <c r="I338">
        <v>2013</v>
      </c>
      <c r="J338" s="18">
        <v>0</v>
      </c>
      <c r="K338" t="s">
        <v>1236</v>
      </c>
      <c r="L338" t="s">
        <v>2709</v>
      </c>
      <c r="S338" t="s">
        <v>2510</v>
      </c>
    </row>
    <row r="339" spans="1:19">
      <c r="A339" t="s">
        <v>254</v>
      </c>
      <c r="B339" t="s">
        <v>252</v>
      </c>
      <c r="C339" t="s">
        <v>253</v>
      </c>
      <c r="D339" t="s">
        <v>2695</v>
      </c>
      <c r="E339">
        <v>29</v>
      </c>
      <c r="F339">
        <v>2</v>
      </c>
      <c r="H339" t="s">
        <v>255</v>
      </c>
      <c r="I339">
        <v>2012</v>
      </c>
      <c r="J339" s="18">
        <v>9</v>
      </c>
      <c r="K339" t="s">
        <v>1237</v>
      </c>
      <c r="L339" t="s">
        <v>2600</v>
      </c>
      <c r="M339" t="s">
        <v>1243</v>
      </c>
      <c r="N339" t="s">
        <v>2540</v>
      </c>
      <c r="O339" t="s">
        <v>2319</v>
      </c>
      <c r="Q339" t="s">
        <v>2320</v>
      </c>
      <c r="S339" t="s">
        <v>1256</v>
      </c>
    </row>
    <row r="340" spans="1:19">
      <c r="A340" t="s">
        <v>995</v>
      </c>
      <c r="B340" t="s">
        <v>993</v>
      </c>
      <c r="C340" t="s">
        <v>994</v>
      </c>
      <c r="D340" t="s">
        <v>2664</v>
      </c>
      <c r="E340">
        <v>138</v>
      </c>
      <c r="H340">
        <v>175101</v>
      </c>
      <c r="I340">
        <v>2013</v>
      </c>
      <c r="J340" s="18">
        <v>1</v>
      </c>
      <c r="K340" t="s">
        <v>1240</v>
      </c>
      <c r="L340" t="s">
        <v>2719</v>
      </c>
      <c r="M340" t="s">
        <v>2344</v>
      </c>
    </row>
    <row r="341" spans="1:19">
      <c r="A341" t="s">
        <v>1921</v>
      </c>
      <c r="B341" t="s">
        <v>1922</v>
      </c>
      <c r="C341" t="s">
        <v>1923</v>
      </c>
      <c r="D341" t="s">
        <v>1924</v>
      </c>
      <c r="E341">
        <v>42</v>
      </c>
      <c r="H341" t="s">
        <v>1925</v>
      </c>
      <c r="I341">
        <v>2013</v>
      </c>
      <c r="J341" s="18">
        <v>6</v>
      </c>
      <c r="K341" t="s">
        <v>1248</v>
      </c>
      <c r="L341" t="s">
        <v>2600</v>
      </c>
      <c r="M341" t="s">
        <v>2542</v>
      </c>
      <c r="Q341" t="s">
        <v>2546</v>
      </c>
      <c r="S341" t="s">
        <v>2329</v>
      </c>
    </row>
    <row r="342" spans="1:19">
      <c r="A342" t="s">
        <v>1985</v>
      </c>
      <c r="B342" t="s">
        <v>1986</v>
      </c>
      <c r="C342" t="s">
        <v>1987</v>
      </c>
      <c r="D342" t="s">
        <v>2687</v>
      </c>
      <c r="E342">
        <v>40</v>
      </c>
      <c r="F342" t="s">
        <v>185</v>
      </c>
      <c r="G342" t="s">
        <v>123</v>
      </c>
      <c r="H342" t="s">
        <v>1988</v>
      </c>
      <c r="I342">
        <v>2012</v>
      </c>
      <c r="J342" s="18">
        <v>50</v>
      </c>
      <c r="K342" t="s">
        <v>1241</v>
      </c>
      <c r="L342" t="s">
        <v>2708</v>
      </c>
      <c r="S342" t="s">
        <v>2510</v>
      </c>
    </row>
    <row r="343" spans="1:19">
      <c r="A343" t="s">
        <v>17</v>
      </c>
      <c r="B343" t="s">
        <v>15</v>
      </c>
      <c r="C343" t="s">
        <v>16</v>
      </c>
      <c r="D343" t="s">
        <v>18</v>
      </c>
      <c r="E343">
        <v>116</v>
      </c>
      <c r="F343">
        <v>16</v>
      </c>
      <c r="H343" t="s">
        <v>19</v>
      </c>
      <c r="I343">
        <v>2012</v>
      </c>
      <c r="J343" s="18">
        <v>6</v>
      </c>
      <c r="K343" t="s">
        <v>1169</v>
      </c>
      <c r="L343" t="s">
        <v>2601</v>
      </c>
      <c r="M343" t="s">
        <v>1514</v>
      </c>
    </row>
    <row r="344" spans="1:19">
      <c r="A344" t="s">
        <v>369</v>
      </c>
      <c r="B344" t="s">
        <v>367</v>
      </c>
      <c r="C344" t="s">
        <v>368</v>
      </c>
      <c r="D344" t="s">
        <v>370</v>
      </c>
      <c r="E344">
        <v>19</v>
      </c>
      <c r="F344">
        <v>7</v>
      </c>
      <c r="H344" t="s">
        <v>371</v>
      </c>
      <c r="I344">
        <v>2012</v>
      </c>
      <c r="J344" s="18">
        <v>2</v>
      </c>
      <c r="K344" t="s">
        <v>1169</v>
      </c>
      <c r="L344" t="s">
        <v>2601</v>
      </c>
      <c r="M344" t="s">
        <v>1253</v>
      </c>
      <c r="S344" t="s">
        <v>1252</v>
      </c>
    </row>
    <row r="345" spans="1:19">
      <c r="A345" t="s">
        <v>932</v>
      </c>
      <c r="B345" t="s">
        <v>930</v>
      </c>
      <c r="C345" t="s">
        <v>931</v>
      </c>
      <c r="D345" t="s">
        <v>2672</v>
      </c>
      <c r="E345">
        <v>9</v>
      </c>
      <c r="F345">
        <v>3</v>
      </c>
      <c r="H345" t="s">
        <v>933</v>
      </c>
      <c r="I345">
        <v>2013</v>
      </c>
      <c r="J345" s="18">
        <v>6</v>
      </c>
      <c r="K345" t="s">
        <v>1240</v>
      </c>
      <c r="L345" t="s">
        <v>2600</v>
      </c>
      <c r="M345" t="s">
        <v>2542</v>
      </c>
      <c r="S345" t="s">
        <v>1255</v>
      </c>
    </row>
    <row r="346" spans="1:19">
      <c r="A346" t="s">
        <v>1191</v>
      </c>
      <c r="B346" t="s">
        <v>1189</v>
      </c>
      <c r="C346" t="s">
        <v>1190</v>
      </c>
      <c r="D346" t="s">
        <v>2578</v>
      </c>
      <c r="E346">
        <v>80</v>
      </c>
      <c r="F346">
        <v>11</v>
      </c>
      <c r="G346" t="s">
        <v>213</v>
      </c>
      <c r="H346" t="s">
        <v>1192</v>
      </c>
      <c r="I346">
        <v>2012</v>
      </c>
      <c r="J346" s="18">
        <v>1</v>
      </c>
      <c r="K346" t="s">
        <v>1169</v>
      </c>
      <c r="L346" t="s">
        <v>2719</v>
      </c>
      <c r="M346" t="s">
        <v>2344</v>
      </c>
    </row>
    <row r="347" spans="1:19">
      <c r="A347" t="s">
        <v>279</v>
      </c>
      <c r="B347" t="s">
        <v>277</v>
      </c>
      <c r="C347" t="s">
        <v>278</v>
      </c>
      <c r="D347" t="s">
        <v>280</v>
      </c>
      <c r="H347" t="s">
        <v>281</v>
      </c>
      <c r="I347">
        <v>2013</v>
      </c>
      <c r="J347" s="18">
        <v>0</v>
      </c>
      <c r="K347" t="s">
        <v>1169</v>
      </c>
      <c r="L347" t="s">
        <v>2601</v>
      </c>
      <c r="M347" t="s">
        <v>1253</v>
      </c>
      <c r="S347" t="s">
        <v>2602</v>
      </c>
    </row>
    <row r="348" spans="1:19">
      <c r="A348" t="s">
        <v>413</v>
      </c>
      <c r="B348" t="s">
        <v>411</v>
      </c>
      <c r="C348" t="s">
        <v>412</v>
      </c>
      <c r="D348" t="s">
        <v>2653</v>
      </c>
      <c r="E348">
        <v>54</v>
      </c>
      <c r="F348">
        <v>2</v>
      </c>
      <c r="H348" t="s">
        <v>414</v>
      </c>
      <c r="I348">
        <v>2012</v>
      </c>
      <c r="J348" s="18">
        <v>4</v>
      </c>
      <c r="K348" t="s">
        <v>1273</v>
      </c>
      <c r="L348" t="s">
        <v>2708</v>
      </c>
      <c r="S348" t="s">
        <v>2532</v>
      </c>
    </row>
    <row r="349" spans="1:19">
      <c r="A349" t="s">
        <v>1179</v>
      </c>
      <c r="B349" t="s">
        <v>1177</v>
      </c>
      <c r="C349" t="s">
        <v>1178</v>
      </c>
      <c r="D349" t="s">
        <v>2687</v>
      </c>
      <c r="E349">
        <v>40</v>
      </c>
      <c r="F349" t="s">
        <v>185</v>
      </c>
      <c r="G349" t="s">
        <v>123</v>
      </c>
      <c r="H349" t="s">
        <v>1180</v>
      </c>
      <c r="I349">
        <v>2012</v>
      </c>
      <c r="J349" s="18">
        <v>5</v>
      </c>
      <c r="K349" t="s">
        <v>1241</v>
      </c>
      <c r="L349" t="s">
        <v>2710</v>
      </c>
      <c r="S349" t="s">
        <v>1258</v>
      </c>
    </row>
    <row r="350" spans="1:19">
      <c r="A350" t="s">
        <v>956</v>
      </c>
      <c r="B350" t="s">
        <v>954</v>
      </c>
      <c r="C350" t="s">
        <v>955</v>
      </c>
      <c r="D350" t="s">
        <v>2687</v>
      </c>
      <c r="E350">
        <v>40</v>
      </c>
      <c r="F350" t="s">
        <v>180</v>
      </c>
      <c r="G350" t="s">
        <v>98</v>
      </c>
      <c r="H350" t="s">
        <v>957</v>
      </c>
      <c r="I350">
        <v>2012</v>
      </c>
      <c r="J350" s="18">
        <v>0</v>
      </c>
      <c r="K350" t="s">
        <v>1169</v>
      </c>
      <c r="L350" t="s">
        <v>2710</v>
      </c>
      <c r="S350" t="s">
        <v>1251</v>
      </c>
    </row>
    <row r="351" spans="1:19">
      <c r="A351" t="s">
        <v>1000</v>
      </c>
      <c r="B351" t="s">
        <v>999</v>
      </c>
      <c r="C351" t="s">
        <v>139</v>
      </c>
      <c r="D351" t="s">
        <v>2658</v>
      </c>
      <c r="E351">
        <v>45</v>
      </c>
      <c r="F351">
        <v>1</v>
      </c>
      <c r="G351" t="s">
        <v>450</v>
      </c>
      <c r="H351" t="s">
        <v>1001</v>
      </c>
      <c r="I351">
        <v>2012</v>
      </c>
      <c r="J351" s="18">
        <v>2</v>
      </c>
      <c r="K351" t="s">
        <v>1241</v>
      </c>
      <c r="L351" t="s">
        <v>2708</v>
      </c>
      <c r="S351" t="s">
        <v>1256</v>
      </c>
    </row>
    <row r="352" spans="1:19">
      <c r="A352" t="s">
        <v>2217</v>
      </c>
      <c r="B352" t="s">
        <v>2218</v>
      </c>
      <c r="C352" t="s">
        <v>2219</v>
      </c>
      <c r="D352" t="s">
        <v>2687</v>
      </c>
      <c r="E352">
        <v>40</v>
      </c>
      <c r="F352" t="s">
        <v>185</v>
      </c>
      <c r="G352" t="s">
        <v>123</v>
      </c>
      <c r="H352" t="s">
        <v>2220</v>
      </c>
      <c r="I352">
        <v>2012</v>
      </c>
      <c r="J352" s="18">
        <v>47</v>
      </c>
      <c r="K352" t="s">
        <v>1241</v>
      </c>
      <c r="L352" t="s">
        <v>2708</v>
      </c>
      <c r="S352" t="s">
        <v>1251</v>
      </c>
    </row>
    <row r="353" spans="1:21">
      <c r="A353" t="s">
        <v>65</v>
      </c>
      <c r="B353" t="s">
        <v>63</v>
      </c>
      <c r="C353" t="s">
        <v>64</v>
      </c>
      <c r="D353" t="s">
        <v>2578</v>
      </c>
      <c r="E353">
        <v>80</v>
      </c>
      <c r="F353">
        <v>3</v>
      </c>
      <c r="H353" t="s">
        <v>66</v>
      </c>
      <c r="I353">
        <v>2012</v>
      </c>
      <c r="J353" s="18">
        <v>5</v>
      </c>
      <c r="K353" t="s">
        <v>1169</v>
      </c>
      <c r="L353" t="s">
        <v>2719</v>
      </c>
      <c r="M353" t="s">
        <v>2344</v>
      </c>
    </row>
    <row r="354" spans="1:21">
      <c r="A354" t="s">
        <v>1669</v>
      </c>
      <c r="B354" t="s">
        <v>1670</v>
      </c>
      <c r="C354" t="s">
        <v>1671</v>
      </c>
      <c r="D354" t="s">
        <v>2662</v>
      </c>
      <c r="E354">
        <v>11</v>
      </c>
      <c r="F354">
        <v>4</v>
      </c>
      <c r="G354" t="s">
        <v>459</v>
      </c>
      <c r="H354" t="s">
        <v>1672</v>
      </c>
      <c r="I354">
        <v>2013</v>
      </c>
      <c r="J354" s="18">
        <v>1</v>
      </c>
      <c r="K354" t="s">
        <v>1241</v>
      </c>
      <c r="L354" t="s">
        <v>2600</v>
      </c>
      <c r="M354" t="s">
        <v>1243</v>
      </c>
      <c r="N354" t="s">
        <v>2540</v>
      </c>
      <c r="O354" t="s">
        <v>2319</v>
      </c>
      <c r="S354" t="s">
        <v>1251</v>
      </c>
    </row>
    <row r="355" spans="1:21">
      <c r="A355" t="s">
        <v>1111</v>
      </c>
      <c r="B355" t="s">
        <v>1109</v>
      </c>
      <c r="C355" t="s">
        <v>1110</v>
      </c>
      <c r="D355" t="s">
        <v>2502</v>
      </c>
      <c r="E355">
        <v>14</v>
      </c>
      <c r="F355">
        <v>1</v>
      </c>
      <c r="H355" t="s">
        <v>1112</v>
      </c>
      <c r="I355">
        <v>2013</v>
      </c>
      <c r="J355" s="18">
        <v>1</v>
      </c>
      <c r="K355" t="s">
        <v>1169</v>
      </c>
      <c r="L355" t="s">
        <v>2719</v>
      </c>
      <c r="M355" t="s">
        <v>2344</v>
      </c>
      <c r="Q355" t="s">
        <v>2316</v>
      </c>
    </row>
    <row r="356" spans="1:21">
      <c r="A356" t="s">
        <v>327</v>
      </c>
      <c r="B356" t="s">
        <v>325</v>
      </c>
      <c r="C356" t="s">
        <v>326</v>
      </c>
      <c r="D356" t="s">
        <v>323</v>
      </c>
      <c r="I356">
        <v>2013</v>
      </c>
      <c r="J356" s="18">
        <v>2</v>
      </c>
      <c r="K356" t="s">
        <v>1240</v>
      </c>
      <c r="L356" t="s">
        <v>2708</v>
      </c>
      <c r="Q356" t="s">
        <v>1305</v>
      </c>
      <c r="S356" t="s">
        <v>1256</v>
      </c>
    </row>
    <row r="357" spans="1:21">
      <c r="A357" t="s">
        <v>964</v>
      </c>
      <c r="B357" t="s">
        <v>962</v>
      </c>
      <c r="C357" t="s">
        <v>963</v>
      </c>
      <c r="D357" t="s">
        <v>2706</v>
      </c>
      <c r="E357">
        <v>56</v>
      </c>
      <c r="F357">
        <v>12</v>
      </c>
      <c r="G357" t="s">
        <v>965</v>
      </c>
      <c r="H357" t="s">
        <v>966</v>
      </c>
      <c r="I357">
        <v>2012</v>
      </c>
      <c r="J357" s="18">
        <v>5</v>
      </c>
      <c r="K357" t="s">
        <v>1236</v>
      </c>
      <c r="L357" t="s">
        <v>2709</v>
      </c>
      <c r="S357" s="4" t="s">
        <v>1259</v>
      </c>
    </row>
    <row r="358" spans="1:21">
      <c r="A358" t="s">
        <v>1529</v>
      </c>
      <c r="B358" t="s">
        <v>1530</v>
      </c>
      <c r="C358" t="s">
        <v>1531</v>
      </c>
      <c r="D358" t="s">
        <v>2671</v>
      </c>
      <c r="E358">
        <v>7</v>
      </c>
      <c r="F358">
        <v>2</v>
      </c>
      <c r="G358" t="s">
        <v>450</v>
      </c>
      <c r="H358" t="s">
        <v>1532</v>
      </c>
      <c r="I358">
        <v>2012</v>
      </c>
      <c r="J358" s="18">
        <v>1</v>
      </c>
      <c r="K358" t="s">
        <v>1237</v>
      </c>
      <c r="L358" t="s">
        <v>2708</v>
      </c>
      <c r="S358" t="s">
        <v>2526</v>
      </c>
    </row>
    <row r="359" spans="1:21">
      <c r="A359" t="s">
        <v>2627</v>
      </c>
      <c r="D359" t="s">
        <v>2687</v>
      </c>
      <c r="J359" s="18">
        <v>7</v>
      </c>
      <c r="K359" t="s">
        <v>1169</v>
      </c>
      <c r="L359" t="s">
        <v>2708</v>
      </c>
      <c r="S359" t="s">
        <v>1252</v>
      </c>
    </row>
    <row r="360" spans="1:21">
      <c r="A360" t="s">
        <v>547</v>
      </c>
      <c r="B360" t="s">
        <v>545</v>
      </c>
      <c r="C360" t="s">
        <v>546</v>
      </c>
      <c r="D360" t="s">
        <v>548</v>
      </c>
      <c r="I360">
        <v>2013</v>
      </c>
      <c r="J360" s="18">
        <v>3</v>
      </c>
      <c r="K360" t="s">
        <v>1248</v>
      </c>
      <c r="L360" t="s">
        <v>2600</v>
      </c>
      <c r="M360" t="s">
        <v>1243</v>
      </c>
      <c r="Q360" t="s">
        <v>2550</v>
      </c>
      <c r="S360" t="s">
        <v>1258</v>
      </c>
      <c r="U360" t="s">
        <v>1264</v>
      </c>
    </row>
    <row r="361" spans="1:21">
      <c r="A361" t="s">
        <v>1877</v>
      </c>
      <c r="B361" t="s">
        <v>1878</v>
      </c>
      <c r="C361" t="s">
        <v>1879</v>
      </c>
      <c r="D361" t="s">
        <v>2687</v>
      </c>
      <c r="E361">
        <v>40</v>
      </c>
      <c r="F361" t="s">
        <v>185</v>
      </c>
      <c r="G361" t="s">
        <v>123</v>
      </c>
      <c r="H361" t="s">
        <v>1880</v>
      </c>
      <c r="I361">
        <v>2012</v>
      </c>
      <c r="J361" s="18">
        <v>10</v>
      </c>
      <c r="K361" t="s">
        <v>1241</v>
      </c>
      <c r="L361" t="s">
        <v>2708</v>
      </c>
      <c r="S361" t="s">
        <v>2511</v>
      </c>
    </row>
    <row r="362" spans="1:21">
      <c r="A362" t="s">
        <v>2196</v>
      </c>
      <c r="B362" t="s">
        <v>2197</v>
      </c>
      <c r="C362" t="s">
        <v>2198</v>
      </c>
      <c r="D362" t="s">
        <v>2199</v>
      </c>
      <c r="E362">
        <v>47</v>
      </c>
      <c r="G362" t="s">
        <v>965</v>
      </c>
      <c r="H362" t="s">
        <v>2200</v>
      </c>
      <c r="I362">
        <v>2013</v>
      </c>
      <c r="J362" s="18">
        <v>1</v>
      </c>
      <c r="K362" t="s">
        <v>1169</v>
      </c>
      <c r="L362" t="s">
        <v>2601</v>
      </c>
      <c r="M362" t="s">
        <v>1253</v>
      </c>
      <c r="S362" t="s">
        <v>1251</v>
      </c>
    </row>
    <row r="363" spans="1:21">
      <c r="A363" t="s">
        <v>1383</v>
      </c>
      <c r="B363" t="s">
        <v>1384</v>
      </c>
      <c r="C363" t="s">
        <v>1385</v>
      </c>
      <c r="D363" t="s">
        <v>527</v>
      </c>
      <c r="E363">
        <v>8</v>
      </c>
      <c r="F363">
        <v>5</v>
      </c>
      <c r="G363" t="s">
        <v>213</v>
      </c>
      <c r="H363" t="s">
        <v>1386</v>
      </c>
      <c r="I363">
        <v>2013</v>
      </c>
      <c r="J363" s="18">
        <v>0</v>
      </c>
      <c r="K363" t="s">
        <v>1245</v>
      </c>
    </row>
    <row r="364" spans="1:21">
      <c r="A364" s="17" t="s">
        <v>2610</v>
      </c>
      <c r="D364" t="s">
        <v>2578</v>
      </c>
      <c r="J364" s="18">
        <v>4</v>
      </c>
      <c r="K364" t="s">
        <v>1169</v>
      </c>
      <c r="L364" t="s">
        <v>2719</v>
      </c>
    </row>
    <row r="365" spans="1:21">
      <c r="A365" t="s">
        <v>1016</v>
      </c>
      <c r="B365" t="s">
        <v>1014</v>
      </c>
      <c r="C365" t="s">
        <v>1015</v>
      </c>
      <c r="D365" t="s">
        <v>2678</v>
      </c>
      <c r="E365">
        <v>9</v>
      </c>
      <c r="F365">
        <v>1</v>
      </c>
      <c r="H365" t="s">
        <v>1017</v>
      </c>
      <c r="I365">
        <v>2012</v>
      </c>
      <c r="J365" s="18">
        <v>3</v>
      </c>
      <c r="K365" t="s">
        <v>1169</v>
      </c>
      <c r="L365" t="s">
        <v>2601</v>
      </c>
      <c r="M365" t="s">
        <v>1514</v>
      </c>
    </row>
    <row r="366" spans="1:21">
      <c r="A366" t="s">
        <v>322</v>
      </c>
      <c r="B366" t="s">
        <v>320</v>
      </c>
      <c r="C366" t="s">
        <v>321</v>
      </c>
      <c r="D366" t="s">
        <v>323</v>
      </c>
      <c r="E366">
        <v>55</v>
      </c>
      <c r="F366">
        <v>15</v>
      </c>
      <c r="H366" t="s">
        <v>324</v>
      </c>
      <c r="I366">
        <v>2012</v>
      </c>
      <c r="J366" s="18">
        <v>13</v>
      </c>
      <c r="K366" t="s">
        <v>1169</v>
      </c>
      <c r="L366" t="s">
        <v>2708</v>
      </c>
      <c r="P366">
        <v>2000</v>
      </c>
      <c r="S366" t="s">
        <v>1254</v>
      </c>
    </row>
    <row r="367" spans="1:21">
      <c r="A367" t="s">
        <v>1171</v>
      </c>
      <c r="B367" t="s">
        <v>1172</v>
      </c>
      <c r="C367" t="s">
        <v>1229</v>
      </c>
      <c r="D367" t="s">
        <v>599</v>
      </c>
      <c r="E367">
        <v>29</v>
      </c>
      <c r="F367">
        <v>13</v>
      </c>
      <c r="G367" t="s">
        <v>98</v>
      </c>
      <c r="H367" t="s">
        <v>1005</v>
      </c>
      <c r="I367">
        <v>2013</v>
      </c>
      <c r="J367" s="18">
        <v>5</v>
      </c>
      <c r="K367" t="s">
        <v>1169</v>
      </c>
      <c r="L367" t="s">
        <v>2601</v>
      </c>
      <c r="M367" t="s">
        <v>1514</v>
      </c>
      <c r="Q367" t="s">
        <v>2341</v>
      </c>
      <c r="T367" t="s">
        <v>2345</v>
      </c>
    </row>
    <row r="368" spans="1:21">
      <c r="A368" t="s">
        <v>131</v>
      </c>
      <c r="B368" t="s">
        <v>129</v>
      </c>
      <c r="C368" t="s">
        <v>130</v>
      </c>
      <c r="D368" t="s">
        <v>2690</v>
      </c>
      <c r="E368">
        <v>19</v>
      </c>
      <c r="F368">
        <v>4</v>
      </c>
      <c r="G368" t="s">
        <v>118</v>
      </c>
      <c r="H368" t="s">
        <v>132</v>
      </c>
      <c r="I368">
        <v>2012</v>
      </c>
      <c r="J368" s="18">
        <v>12</v>
      </c>
      <c r="K368" t="s">
        <v>1245</v>
      </c>
    </row>
    <row r="369" spans="1:19">
      <c r="A369" t="s">
        <v>1544</v>
      </c>
      <c r="B369" t="s">
        <v>1545</v>
      </c>
      <c r="C369" t="s">
        <v>1546</v>
      </c>
      <c r="D369" t="s">
        <v>2671</v>
      </c>
      <c r="E369">
        <v>8</v>
      </c>
      <c r="F369">
        <v>2</v>
      </c>
      <c r="G369" t="s">
        <v>450</v>
      </c>
      <c r="I369">
        <v>2013</v>
      </c>
      <c r="J369" s="18">
        <v>2</v>
      </c>
      <c r="K369" t="s">
        <v>1169</v>
      </c>
      <c r="L369" t="s">
        <v>2709</v>
      </c>
      <c r="S369" t="s">
        <v>1251</v>
      </c>
    </row>
    <row r="370" spans="1:19">
      <c r="A370" t="s">
        <v>793</v>
      </c>
      <c r="B370" t="s">
        <v>791</v>
      </c>
      <c r="C370" t="s">
        <v>792</v>
      </c>
      <c r="D370" t="s">
        <v>2671</v>
      </c>
      <c r="E370">
        <v>7</v>
      </c>
      <c r="F370">
        <v>6</v>
      </c>
      <c r="H370" t="s">
        <v>794</v>
      </c>
      <c r="I370">
        <v>2012</v>
      </c>
      <c r="J370" s="18">
        <v>3</v>
      </c>
      <c r="K370" t="s">
        <v>1169</v>
      </c>
      <c r="L370" t="s">
        <v>2601</v>
      </c>
      <c r="M370" t="s">
        <v>1514</v>
      </c>
    </row>
    <row r="371" spans="1:19">
      <c r="A371" t="s">
        <v>2139</v>
      </c>
      <c r="B371" t="s">
        <v>2140</v>
      </c>
      <c r="C371" t="s">
        <v>2141</v>
      </c>
      <c r="D371" t="s">
        <v>2578</v>
      </c>
      <c r="E371">
        <v>81</v>
      </c>
      <c r="F371">
        <v>2</v>
      </c>
      <c r="G371" t="s">
        <v>450</v>
      </c>
      <c r="H371" t="s">
        <v>2142</v>
      </c>
      <c r="I371">
        <v>2013</v>
      </c>
      <c r="J371" s="18">
        <v>1</v>
      </c>
      <c r="K371" t="s">
        <v>1169</v>
      </c>
      <c r="L371" t="s">
        <v>2719</v>
      </c>
      <c r="M371" t="s">
        <v>2344</v>
      </c>
    </row>
    <row r="372" spans="1:19">
      <c r="A372" t="s">
        <v>869</v>
      </c>
      <c r="B372" t="s">
        <v>867</v>
      </c>
      <c r="C372" t="s">
        <v>868</v>
      </c>
      <c r="D372" t="s">
        <v>2671</v>
      </c>
      <c r="E372">
        <v>7</v>
      </c>
      <c r="F372">
        <v>6</v>
      </c>
      <c r="H372" t="s">
        <v>870</v>
      </c>
      <c r="I372">
        <v>2012</v>
      </c>
      <c r="J372" s="18">
        <v>24</v>
      </c>
      <c r="K372" t="s">
        <v>1169</v>
      </c>
      <c r="L372" t="s">
        <v>2719</v>
      </c>
      <c r="M372" t="s">
        <v>2344</v>
      </c>
    </row>
    <row r="373" spans="1:19">
      <c r="A373" t="s">
        <v>112</v>
      </c>
      <c r="B373" t="s">
        <v>110</v>
      </c>
      <c r="C373" t="s">
        <v>111</v>
      </c>
      <c r="D373" t="s">
        <v>2691</v>
      </c>
      <c r="E373">
        <v>21</v>
      </c>
      <c r="F373">
        <v>3</v>
      </c>
      <c r="G373" t="s">
        <v>113</v>
      </c>
      <c r="H373" t="s">
        <v>114</v>
      </c>
      <c r="I373">
        <v>2012</v>
      </c>
      <c r="J373" s="18">
        <v>17</v>
      </c>
      <c r="K373" t="s">
        <v>1169</v>
      </c>
      <c r="L373" t="s">
        <v>2600</v>
      </c>
      <c r="M373" t="s">
        <v>2542</v>
      </c>
      <c r="Q373" t="s">
        <v>1285</v>
      </c>
      <c r="S373" t="s">
        <v>1252</v>
      </c>
    </row>
    <row r="374" spans="1:19">
      <c r="A374" t="s">
        <v>2300</v>
      </c>
      <c r="B374" t="s">
        <v>2301</v>
      </c>
      <c r="C374" t="s">
        <v>2302</v>
      </c>
      <c r="D374" t="s">
        <v>2686</v>
      </c>
      <c r="I374">
        <v>2013</v>
      </c>
      <c r="J374" s="18">
        <v>3</v>
      </c>
      <c r="K374" t="s">
        <v>1248</v>
      </c>
      <c r="L374" t="s">
        <v>2600</v>
      </c>
      <c r="M374" t="s">
        <v>1243</v>
      </c>
      <c r="Q374" t="s">
        <v>2551</v>
      </c>
      <c r="S374" t="s">
        <v>1256</v>
      </c>
    </row>
    <row r="375" spans="1:19">
      <c r="A375" t="s">
        <v>789</v>
      </c>
      <c r="B375" t="s">
        <v>787</v>
      </c>
      <c r="C375" t="s">
        <v>788</v>
      </c>
      <c r="D375" t="s">
        <v>2671</v>
      </c>
      <c r="E375">
        <v>7</v>
      </c>
      <c r="F375">
        <v>7</v>
      </c>
      <c r="H375" t="s">
        <v>790</v>
      </c>
      <c r="I375">
        <v>2012</v>
      </c>
      <c r="J375" s="18">
        <v>4</v>
      </c>
      <c r="K375" t="s">
        <v>1240</v>
      </c>
      <c r="L375" t="s">
        <v>2600</v>
      </c>
      <c r="M375" t="s">
        <v>1243</v>
      </c>
      <c r="N375" t="s">
        <v>2540</v>
      </c>
      <c r="O375" t="s">
        <v>1246</v>
      </c>
      <c r="R375" t="s">
        <v>1280</v>
      </c>
      <c r="S375" t="s">
        <v>2329</v>
      </c>
    </row>
    <row r="376" spans="1:19">
      <c r="A376" t="s">
        <v>2284</v>
      </c>
      <c r="B376" t="s">
        <v>2285</v>
      </c>
      <c r="C376" t="s">
        <v>2286</v>
      </c>
      <c r="D376" t="s">
        <v>2578</v>
      </c>
      <c r="E376">
        <v>80</v>
      </c>
      <c r="F376">
        <v>1</v>
      </c>
      <c r="G376" t="s">
        <v>123</v>
      </c>
      <c r="H376" t="s">
        <v>2287</v>
      </c>
      <c r="I376">
        <v>2012</v>
      </c>
      <c r="J376" s="18">
        <v>9</v>
      </c>
      <c r="K376" t="s">
        <v>1169</v>
      </c>
      <c r="L376" t="s">
        <v>2601</v>
      </c>
      <c r="M376" t="s">
        <v>1514</v>
      </c>
    </row>
    <row r="377" spans="1:19">
      <c r="A377" t="s">
        <v>284</v>
      </c>
      <c r="B377" t="s">
        <v>282</v>
      </c>
      <c r="C377" t="s">
        <v>283</v>
      </c>
      <c r="D377" t="s">
        <v>285</v>
      </c>
      <c r="I377">
        <v>2012</v>
      </c>
      <c r="J377" s="18">
        <v>1</v>
      </c>
      <c r="K377" t="s">
        <v>1169</v>
      </c>
      <c r="L377" t="s">
        <v>2601</v>
      </c>
      <c r="M377" t="s">
        <v>1514</v>
      </c>
    </row>
    <row r="378" spans="1:19">
      <c r="A378" t="s">
        <v>463</v>
      </c>
      <c r="B378" t="s">
        <v>461</v>
      </c>
      <c r="C378" t="s">
        <v>462</v>
      </c>
      <c r="D378" t="s">
        <v>2682</v>
      </c>
      <c r="E378">
        <v>52</v>
      </c>
      <c r="F378">
        <v>2</v>
      </c>
      <c r="G378" t="s">
        <v>450</v>
      </c>
      <c r="H378" t="s">
        <v>464</v>
      </c>
      <c r="I378">
        <v>2012</v>
      </c>
      <c r="J378" s="18">
        <v>9</v>
      </c>
      <c r="K378" t="s">
        <v>1241</v>
      </c>
      <c r="L378" t="s">
        <v>2709</v>
      </c>
      <c r="S378" t="s">
        <v>1256</v>
      </c>
    </row>
    <row r="379" spans="1:19">
      <c r="A379" t="s">
        <v>1106</v>
      </c>
      <c r="B379" t="s">
        <v>1104</v>
      </c>
      <c r="C379" t="s">
        <v>1105</v>
      </c>
      <c r="D379" t="s">
        <v>2502</v>
      </c>
      <c r="E379">
        <v>13</v>
      </c>
      <c r="F379" t="s">
        <v>1107</v>
      </c>
      <c r="H379" t="s">
        <v>1108</v>
      </c>
      <c r="I379">
        <v>2012</v>
      </c>
      <c r="J379" s="18">
        <v>1</v>
      </c>
      <c r="K379" t="s">
        <v>1169</v>
      </c>
      <c r="L379" t="s">
        <v>2601</v>
      </c>
      <c r="M379" t="s">
        <v>1253</v>
      </c>
      <c r="S379" t="s">
        <v>1256</v>
      </c>
    </row>
    <row r="380" spans="1:19">
      <c r="A380" t="s">
        <v>2303</v>
      </c>
      <c r="B380" t="s">
        <v>2304</v>
      </c>
      <c r="C380" t="s">
        <v>2305</v>
      </c>
      <c r="D380" t="s">
        <v>2679</v>
      </c>
      <c r="E380">
        <v>11</v>
      </c>
      <c r="F380">
        <v>2</v>
      </c>
      <c r="G380" t="s">
        <v>118</v>
      </c>
      <c r="H380">
        <v>1230001</v>
      </c>
      <c r="I380">
        <v>2013</v>
      </c>
      <c r="J380" s="18">
        <v>4</v>
      </c>
      <c r="K380" t="s">
        <v>1248</v>
      </c>
      <c r="L380" t="s">
        <v>2708</v>
      </c>
      <c r="S380" t="s">
        <v>2526</v>
      </c>
    </row>
    <row r="381" spans="1:19">
      <c r="A381" t="s">
        <v>2075</v>
      </c>
      <c r="B381" t="s">
        <v>2076</v>
      </c>
      <c r="C381" t="s">
        <v>2077</v>
      </c>
      <c r="D381" t="s">
        <v>2686</v>
      </c>
      <c r="E381">
        <v>8</v>
      </c>
      <c r="F381">
        <v>3</v>
      </c>
      <c r="H381" t="s">
        <v>2078</v>
      </c>
      <c r="I381">
        <v>2012</v>
      </c>
      <c r="J381" s="18">
        <v>3</v>
      </c>
      <c r="K381" t="s">
        <v>2522</v>
      </c>
      <c r="L381" t="s">
        <v>2719</v>
      </c>
      <c r="M381" t="s">
        <v>2344</v>
      </c>
    </row>
    <row r="382" spans="1:19">
      <c r="A382" t="s">
        <v>1460</v>
      </c>
      <c r="B382" t="s">
        <v>1461</v>
      </c>
      <c r="C382" t="s">
        <v>1462</v>
      </c>
      <c r="D382" t="s">
        <v>2674</v>
      </c>
      <c r="E382">
        <v>69</v>
      </c>
      <c r="G382" t="s">
        <v>965</v>
      </c>
      <c r="H382" t="s">
        <v>1463</v>
      </c>
      <c r="I382">
        <v>2013</v>
      </c>
      <c r="J382" s="18">
        <v>0</v>
      </c>
      <c r="K382" t="s">
        <v>1237</v>
      </c>
      <c r="L382" t="s">
        <v>2600</v>
      </c>
      <c r="M382" t="s">
        <v>1243</v>
      </c>
      <c r="N382" t="s">
        <v>2540</v>
      </c>
      <c r="O382" t="s">
        <v>2319</v>
      </c>
      <c r="R382" t="s">
        <v>2313</v>
      </c>
      <c r="S382" t="s">
        <v>1251</v>
      </c>
    </row>
    <row r="383" spans="1:19">
      <c r="A383" t="s">
        <v>1387</v>
      </c>
      <c r="B383" t="s">
        <v>1388</v>
      </c>
      <c r="C383" t="s">
        <v>1389</v>
      </c>
      <c r="D383" t="s">
        <v>2578</v>
      </c>
      <c r="E383">
        <v>81</v>
      </c>
      <c r="F383">
        <v>12</v>
      </c>
      <c r="G383" t="s">
        <v>965</v>
      </c>
      <c r="H383" t="s">
        <v>1390</v>
      </c>
      <c r="I383">
        <v>2013</v>
      </c>
      <c r="J383" s="18">
        <v>1</v>
      </c>
      <c r="K383" t="s">
        <v>1169</v>
      </c>
      <c r="L383" t="s">
        <v>2719</v>
      </c>
      <c r="M383" t="s">
        <v>2344</v>
      </c>
    </row>
    <row r="384" spans="1:19">
      <c r="A384" t="s">
        <v>1478</v>
      </c>
      <c r="B384" t="s">
        <v>1479</v>
      </c>
      <c r="C384" t="s">
        <v>1480</v>
      </c>
      <c r="D384" t="s">
        <v>2691</v>
      </c>
      <c r="E384">
        <v>22</v>
      </c>
      <c r="F384">
        <v>11</v>
      </c>
      <c r="G384" t="s">
        <v>213</v>
      </c>
      <c r="H384" t="s">
        <v>1481</v>
      </c>
      <c r="I384">
        <v>2013</v>
      </c>
      <c r="J384" s="18">
        <v>1</v>
      </c>
      <c r="K384" t="s">
        <v>1237</v>
      </c>
      <c r="L384" t="s">
        <v>2719</v>
      </c>
      <c r="M384" t="s">
        <v>2344</v>
      </c>
    </row>
    <row r="385" spans="1:20">
      <c r="A385" t="s">
        <v>30</v>
      </c>
      <c r="B385" t="s">
        <v>28</v>
      </c>
      <c r="C385" t="s">
        <v>29</v>
      </c>
      <c r="D385" t="s">
        <v>31</v>
      </c>
      <c r="E385">
        <v>20</v>
      </c>
      <c r="F385">
        <v>1</v>
      </c>
      <c r="H385" t="s">
        <v>32</v>
      </c>
      <c r="I385">
        <v>2012</v>
      </c>
      <c r="J385" s="18">
        <v>7</v>
      </c>
      <c r="K385" t="s">
        <v>1240</v>
      </c>
      <c r="L385" t="s">
        <v>2600</v>
      </c>
      <c r="M385" t="s">
        <v>2542</v>
      </c>
      <c r="S385" t="s">
        <v>2587</v>
      </c>
    </row>
    <row r="386" spans="1:20">
      <c r="A386" t="s">
        <v>1569</v>
      </c>
      <c r="B386" t="s">
        <v>1570</v>
      </c>
      <c r="C386" t="s">
        <v>1571</v>
      </c>
      <c r="D386" t="s">
        <v>1572</v>
      </c>
      <c r="E386">
        <v>4</v>
      </c>
      <c r="F386">
        <v>1</v>
      </c>
      <c r="G386" t="s">
        <v>113</v>
      </c>
      <c r="H386" t="s">
        <v>1573</v>
      </c>
      <c r="I386">
        <v>2012</v>
      </c>
      <c r="J386" s="18">
        <v>1</v>
      </c>
      <c r="K386" t="s">
        <v>1245</v>
      </c>
    </row>
    <row r="387" spans="1:20">
      <c r="A387" t="s">
        <v>2035</v>
      </c>
      <c r="B387" t="s">
        <v>2036</v>
      </c>
      <c r="C387" t="s">
        <v>297</v>
      </c>
      <c r="D387" t="s">
        <v>2681</v>
      </c>
      <c r="E387">
        <v>31</v>
      </c>
      <c r="F387">
        <v>9</v>
      </c>
      <c r="G387" t="s">
        <v>427</v>
      </c>
      <c r="H387" t="s">
        <v>2037</v>
      </c>
      <c r="I387">
        <v>2013</v>
      </c>
      <c r="J387" s="18">
        <v>0</v>
      </c>
      <c r="K387" t="s">
        <v>1240</v>
      </c>
      <c r="L387" t="s">
        <v>2600</v>
      </c>
      <c r="M387" t="s">
        <v>2542</v>
      </c>
      <c r="S387" t="s">
        <v>2588</v>
      </c>
    </row>
    <row r="388" spans="1:20">
      <c r="A388" t="s">
        <v>2248</v>
      </c>
      <c r="B388" t="s">
        <v>2249</v>
      </c>
      <c r="C388" t="s">
        <v>2250</v>
      </c>
      <c r="D388" t="s">
        <v>1567</v>
      </c>
      <c r="E388">
        <v>179</v>
      </c>
      <c r="F388">
        <v>3</v>
      </c>
      <c r="H388" t="s">
        <v>2251</v>
      </c>
      <c r="I388">
        <v>2012</v>
      </c>
      <c r="J388" s="18">
        <v>7</v>
      </c>
      <c r="K388" t="s">
        <v>1248</v>
      </c>
      <c r="L388" t="s">
        <v>2719</v>
      </c>
      <c r="M388" t="s">
        <v>2553</v>
      </c>
    </row>
    <row r="389" spans="1:20">
      <c r="A389" t="s">
        <v>1978</v>
      </c>
      <c r="B389" t="s">
        <v>1979</v>
      </c>
      <c r="C389" t="s">
        <v>1980</v>
      </c>
      <c r="D389" t="s">
        <v>1884</v>
      </c>
      <c r="E389">
        <v>32</v>
      </c>
      <c r="F389" s="2">
        <v>41892</v>
      </c>
      <c r="G389" t="s">
        <v>136</v>
      </c>
      <c r="H389" t="s">
        <v>1981</v>
      </c>
      <c r="I389">
        <v>2013</v>
      </c>
      <c r="J389" s="18">
        <v>17</v>
      </c>
      <c r="K389" t="s">
        <v>1169</v>
      </c>
      <c r="L389" t="s">
        <v>2601</v>
      </c>
      <c r="M389" t="s">
        <v>1253</v>
      </c>
      <c r="S389" t="s">
        <v>2510</v>
      </c>
      <c r="T389" t="s">
        <v>2345</v>
      </c>
    </row>
    <row r="390" spans="1:20">
      <c r="A390" t="s">
        <v>1579</v>
      </c>
      <c r="B390" t="s">
        <v>1580</v>
      </c>
      <c r="C390" t="s">
        <v>1581</v>
      </c>
      <c r="D390" t="s">
        <v>2682</v>
      </c>
      <c r="E390">
        <v>52</v>
      </c>
      <c r="F390">
        <v>2</v>
      </c>
      <c r="G390" t="s">
        <v>450</v>
      </c>
      <c r="H390" t="s">
        <v>1582</v>
      </c>
      <c r="I390">
        <v>2012</v>
      </c>
      <c r="J390" s="18">
        <v>4</v>
      </c>
      <c r="K390" t="s">
        <v>1169</v>
      </c>
      <c r="L390" t="s">
        <v>2601</v>
      </c>
      <c r="M390" t="s">
        <v>1514</v>
      </c>
    </row>
    <row r="391" spans="1:20">
      <c r="A391" t="s">
        <v>2638</v>
      </c>
      <c r="D391" t="s">
        <v>2639</v>
      </c>
      <c r="J391" s="18">
        <v>2</v>
      </c>
      <c r="K391" t="s">
        <v>1169</v>
      </c>
      <c r="L391" t="s">
        <v>2709</v>
      </c>
      <c r="S391" t="s">
        <v>1256</v>
      </c>
    </row>
    <row r="392" spans="1:20">
      <c r="A392" t="s">
        <v>1474</v>
      </c>
      <c r="B392" t="s">
        <v>1475</v>
      </c>
      <c r="C392" t="s">
        <v>1476</v>
      </c>
      <c r="D392" t="s">
        <v>2671</v>
      </c>
      <c r="E392">
        <v>8</v>
      </c>
      <c r="F392">
        <v>9</v>
      </c>
      <c r="G392" t="s">
        <v>427</v>
      </c>
      <c r="H392" t="s">
        <v>1477</v>
      </c>
      <c r="I392">
        <v>2013</v>
      </c>
      <c r="J392" s="18">
        <v>4</v>
      </c>
      <c r="K392" t="s">
        <v>1240</v>
      </c>
      <c r="L392" t="s">
        <v>2709</v>
      </c>
      <c r="S392" t="s">
        <v>1258</v>
      </c>
    </row>
    <row r="393" spans="1:20">
      <c r="A393" t="s">
        <v>654</v>
      </c>
      <c r="B393" t="s">
        <v>652</v>
      </c>
      <c r="C393" t="s">
        <v>653</v>
      </c>
      <c r="D393" t="s">
        <v>655</v>
      </c>
      <c r="I393">
        <v>2013</v>
      </c>
      <c r="J393" s="18">
        <v>0</v>
      </c>
      <c r="K393" t="s">
        <v>1169</v>
      </c>
      <c r="L393" t="s">
        <v>2601</v>
      </c>
      <c r="M393" t="s">
        <v>1253</v>
      </c>
      <c r="S393" t="s">
        <v>1259</v>
      </c>
      <c r="T393" t="s">
        <v>2345</v>
      </c>
    </row>
    <row r="394" spans="1:20">
      <c r="A394" t="s">
        <v>35</v>
      </c>
      <c r="B394" t="s">
        <v>33</v>
      </c>
      <c r="C394" t="s">
        <v>34</v>
      </c>
      <c r="D394" t="s">
        <v>2692</v>
      </c>
      <c r="E394">
        <v>3</v>
      </c>
      <c r="I394">
        <v>2013</v>
      </c>
      <c r="J394" s="18">
        <v>7</v>
      </c>
      <c r="K394" t="s">
        <v>1169</v>
      </c>
      <c r="L394" t="s">
        <v>2601</v>
      </c>
      <c r="M394" t="s">
        <v>1514</v>
      </c>
    </row>
    <row r="395" spans="1:20">
      <c r="A395" t="s">
        <v>568</v>
      </c>
      <c r="B395" t="s">
        <v>566</v>
      </c>
      <c r="C395" t="s">
        <v>567</v>
      </c>
      <c r="D395" t="s">
        <v>569</v>
      </c>
      <c r="E395">
        <v>11</v>
      </c>
      <c r="F395">
        <v>6</v>
      </c>
      <c r="H395" t="s">
        <v>570</v>
      </c>
      <c r="I395">
        <v>2012</v>
      </c>
      <c r="J395" s="18">
        <v>3</v>
      </c>
      <c r="K395" t="s">
        <v>1248</v>
      </c>
      <c r="L395" t="s">
        <v>2719</v>
      </c>
      <c r="M395" t="s">
        <v>2344</v>
      </c>
    </row>
    <row r="396" spans="1:20">
      <c r="A396" t="s">
        <v>1744</v>
      </c>
      <c r="B396" t="s">
        <v>1745</v>
      </c>
      <c r="C396" t="s">
        <v>1746</v>
      </c>
      <c r="D396" t="s">
        <v>1747</v>
      </c>
      <c r="E396">
        <v>18</v>
      </c>
      <c r="F396">
        <v>9</v>
      </c>
      <c r="H396" t="s">
        <v>1748</v>
      </c>
      <c r="I396">
        <v>2013</v>
      </c>
      <c r="J396" s="18">
        <v>0</v>
      </c>
      <c r="K396" t="s">
        <v>1169</v>
      </c>
      <c r="L396" t="s">
        <v>2600</v>
      </c>
      <c r="M396" t="s">
        <v>2542</v>
      </c>
      <c r="S396" t="s">
        <v>1256</v>
      </c>
    </row>
    <row r="397" spans="1:20">
      <c r="A397" t="s">
        <v>2115</v>
      </c>
      <c r="B397" t="s">
        <v>2116</v>
      </c>
      <c r="C397" t="s">
        <v>2117</v>
      </c>
      <c r="D397" t="s">
        <v>2687</v>
      </c>
      <c r="E397">
        <v>40</v>
      </c>
      <c r="F397" t="s">
        <v>185</v>
      </c>
      <c r="G397" t="s">
        <v>123</v>
      </c>
      <c r="H397" t="s">
        <v>2118</v>
      </c>
      <c r="I397">
        <v>2012</v>
      </c>
      <c r="J397" s="18">
        <v>9</v>
      </c>
      <c r="K397" t="s">
        <v>1241</v>
      </c>
      <c r="L397" t="s">
        <v>2708</v>
      </c>
      <c r="S397" t="s">
        <v>1258</v>
      </c>
    </row>
    <row r="398" spans="1:20">
      <c r="A398" s="18" t="s">
        <v>2669</v>
      </c>
      <c r="D398" t="s">
        <v>2699</v>
      </c>
      <c r="J398" s="18">
        <v>2</v>
      </c>
      <c r="K398" t="s">
        <v>1241</v>
      </c>
      <c r="L398" t="s">
        <v>2719</v>
      </c>
    </row>
    <row r="399" spans="1:20">
      <c r="A399" t="s">
        <v>229</v>
      </c>
      <c r="B399" t="s">
        <v>228</v>
      </c>
      <c r="C399" t="s">
        <v>156</v>
      </c>
      <c r="D399" t="s">
        <v>2687</v>
      </c>
      <c r="E399">
        <v>40</v>
      </c>
      <c r="F399" t="s">
        <v>230</v>
      </c>
      <c r="G399" t="s">
        <v>98</v>
      </c>
      <c r="H399" t="s">
        <v>231</v>
      </c>
      <c r="I399">
        <v>2012</v>
      </c>
      <c r="J399" s="18">
        <v>2</v>
      </c>
      <c r="K399" t="s">
        <v>1241</v>
      </c>
      <c r="L399" t="s">
        <v>2719</v>
      </c>
      <c r="M399" t="s">
        <v>2344</v>
      </c>
    </row>
    <row r="400" spans="1:20">
      <c r="A400" t="s">
        <v>1533</v>
      </c>
      <c r="B400" t="s">
        <v>1534</v>
      </c>
      <c r="C400" t="s">
        <v>1535</v>
      </c>
      <c r="D400" t="s">
        <v>2687</v>
      </c>
      <c r="E400">
        <v>40</v>
      </c>
      <c r="F400" t="s">
        <v>185</v>
      </c>
      <c r="G400" t="s">
        <v>123</v>
      </c>
      <c r="H400" t="s">
        <v>1536</v>
      </c>
      <c r="I400">
        <v>2012</v>
      </c>
      <c r="J400" s="18">
        <v>8</v>
      </c>
      <c r="K400" t="s">
        <v>1241</v>
      </c>
      <c r="L400" t="s">
        <v>2710</v>
      </c>
      <c r="S400" t="s">
        <v>1252</v>
      </c>
    </row>
    <row r="401" spans="1:20">
      <c r="A401" t="s">
        <v>865</v>
      </c>
      <c r="B401" t="s">
        <v>863</v>
      </c>
      <c r="C401" t="s">
        <v>864</v>
      </c>
      <c r="D401" t="s">
        <v>2671</v>
      </c>
      <c r="E401">
        <v>8</v>
      </c>
      <c r="F401">
        <v>2</v>
      </c>
      <c r="H401" t="s">
        <v>866</v>
      </c>
      <c r="I401">
        <v>2013</v>
      </c>
      <c r="J401" s="18">
        <v>1</v>
      </c>
      <c r="K401" t="s">
        <v>1236</v>
      </c>
      <c r="L401" t="s">
        <v>2709</v>
      </c>
      <c r="Q401" t="s">
        <v>1500</v>
      </c>
      <c r="S401" t="s">
        <v>1257</v>
      </c>
    </row>
    <row r="402" spans="1:20">
      <c r="A402" t="s">
        <v>1898</v>
      </c>
      <c r="B402" t="s">
        <v>1899</v>
      </c>
      <c r="C402" t="s">
        <v>1900</v>
      </c>
      <c r="D402" t="s">
        <v>2671</v>
      </c>
      <c r="E402">
        <v>8</v>
      </c>
      <c r="F402">
        <v>3</v>
      </c>
      <c r="G402" t="s">
        <v>113</v>
      </c>
      <c r="I402">
        <v>2013</v>
      </c>
      <c r="J402" s="18">
        <v>0</v>
      </c>
      <c r="K402" t="s">
        <v>1169</v>
      </c>
      <c r="L402" t="s">
        <v>2601</v>
      </c>
      <c r="M402" t="s">
        <v>1253</v>
      </c>
      <c r="S402" t="s">
        <v>1256</v>
      </c>
      <c r="T402" t="s">
        <v>2345</v>
      </c>
    </row>
    <row r="403" spans="1:20">
      <c r="A403" t="s">
        <v>1861</v>
      </c>
      <c r="B403" t="s">
        <v>1862</v>
      </c>
      <c r="C403" t="s">
        <v>1863</v>
      </c>
      <c r="D403" t="s">
        <v>1864</v>
      </c>
      <c r="E403">
        <v>88</v>
      </c>
      <c r="F403">
        <v>6</v>
      </c>
      <c r="G403" t="s">
        <v>103</v>
      </c>
      <c r="H403" t="s">
        <v>1865</v>
      </c>
      <c r="I403">
        <v>2013</v>
      </c>
      <c r="J403" s="18">
        <v>6</v>
      </c>
      <c r="K403" t="s">
        <v>1237</v>
      </c>
      <c r="L403" t="s">
        <v>2600</v>
      </c>
      <c r="M403" t="s">
        <v>1243</v>
      </c>
      <c r="N403" t="s">
        <v>2540</v>
      </c>
      <c r="O403" t="s">
        <v>1246</v>
      </c>
      <c r="S403" t="s">
        <v>1256</v>
      </c>
    </row>
    <row r="404" spans="1:20">
      <c r="A404" t="s">
        <v>439</v>
      </c>
      <c r="B404" t="s">
        <v>437</v>
      </c>
      <c r="C404" t="s">
        <v>438</v>
      </c>
      <c r="D404" t="s">
        <v>2679</v>
      </c>
      <c r="E404">
        <v>11</v>
      </c>
      <c r="F404">
        <v>1</v>
      </c>
      <c r="I404">
        <v>2013</v>
      </c>
      <c r="J404" s="18">
        <v>1</v>
      </c>
      <c r="K404" t="s">
        <v>1169</v>
      </c>
      <c r="L404" t="s">
        <v>2601</v>
      </c>
      <c r="M404" t="s">
        <v>1253</v>
      </c>
      <c r="S404" t="s">
        <v>1251</v>
      </c>
    </row>
    <row r="405" spans="1:20">
      <c r="A405" t="s">
        <v>1103</v>
      </c>
      <c r="B405" t="s">
        <v>1101</v>
      </c>
      <c r="C405" t="s">
        <v>1102</v>
      </c>
      <c r="D405" t="s">
        <v>2502</v>
      </c>
      <c r="E405">
        <v>13</v>
      </c>
      <c r="F405">
        <v>1</v>
      </c>
      <c r="H405">
        <v>242</v>
      </c>
      <c r="I405">
        <v>2012</v>
      </c>
      <c r="J405" s="18">
        <v>2</v>
      </c>
      <c r="K405" t="s">
        <v>1169</v>
      </c>
      <c r="L405" t="s">
        <v>2601</v>
      </c>
      <c r="M405" t="s">
        <v>1514</v>
      </c>
    </row>
    <row r="406" spans="1:20">
      <c r="A406" t="s">
        <v>578</v>
      </c>
      <c r="B406" t="s">
        <v>576</v>
      </c>
      <c r="C406" t="s">
        <v>577</v>
      </c>
      <c r="D406" t="s">
        <v>579</v>
      </c>
      <c r="I406">
        <v>2012</v>
      </c>
      <c r="J406" s="18">
        <v>1</v>
      </c>
      <c r="K406" t="s">
        <v>1248</v>
      </c>
      <c r="L406" t="s">
        <v>2719</v>
      </c>
      <c r="M406" t="s">
        <v>2344</v>
      </c>
    </row>
    <row r="407" spans="1:20">
      <c r="A407" t="s">
        <v>2135</v>
      </c>
      <c r="B407" t="s">
        <v>2136</v>
      </c>
      <c r="C407" t="s">
        <v>2137</v>
      </c>
      <c r="D407" t="s">
        <v>2138</v>
      </c>
      <c r="I407">
        <v>2013</v>
      </c>
      <c r="J407" s="18">
        <v>5</v>
      </c>
      <c r="K407" t="s">
        <v>1236</v>
      </c>
      <c r="L407" t="s">
        <v>2708</v>
      </c>
      <c r="S407" t="s">
        <v>1259</v>
      </c>
    </row>
    <row r="408" spans="1:20">
      <c r="A408" t="s">
        <v>2054</v>
      </c>
      <c r="B408" t="s">
        <v>2055</v>
      </c>
      <c r="C408" t="s">
        <v>2056</v>
      </c>
      <c r="D408" t="s">
        <v>2672</v>
      </c>
      <c r="E408">
        <v>9</v>
      </c>
      <c r="F408">
        <v>3</v>
      </c>
      <c r="G408" t="s">
        <v>113</v>
      </c>
      <c r="H408" t="s">
        <v>2057</v>
      </c>
      <c r="I408">
        <v>2013</v>
      </c>
      <c r="J408" s="18">
        <v>1</v>
      </c>
      <c r="K408" t="s">
        <v>1240</v>
      </c>
      <c r="L408" t="s">
        <v>2708</v>
      </c>
      <c r="S408" t="s">
        <v>1310</v>
      </c>
    </row>
    <row r="409" spans="1:20">
      <c r="A409" t="s">
        <v>928</v>
      </c>
      <c r="B409" t="s">
        <v>926</v>
      </c>
      <c r="C409" t="s">
        <v>927</v>
      </c>
      <c r="D409" t="s">
        <v>2672</v>
      </c>
      <c r="E409">
        <v>8</v>
      </c>
      <c r="F409">
        <v>10</v>
      </c>
      <c r="H409" t="s">
        <v>929</v>
      </c>
      <c r="I409">
        <v>2012</v>
      </c>
      <c r="J409" s="18">
        <v>2</v>
      </c>
      <c r="K409" t="s">
        <v>1240</v>
      </c>
      <c r="L409" t="s">
        <v>2708</v>
      </c>
      <c r="S409" t="s">
        <v>1259</v>
      </c>
    </row>
    <row r="410" spans="1:20">
      <c r="A410" t="s">
        <v>976</v>
      </c>
      <c r="B410" t="s">
        <v>974</v>
      </c>
      <c r="C410" t="s">
        <v>975</v>
      </c>
      <c r="D410" t="s">
        <v>2648</v>
      </c>
      <c r="E410">
        <v>82</v>
      </c>
      <c r="F410">
        <v>8</v>
      </c>
      <c r="G410" t="s">
        <v>459</v>
      </c>
      <c r="I410">
        <v>2013</v>
      </c>
      <c r="J410" s="18">
        <v>0</v>
      </c>
      <c r="K410" t="s">
        <v>1169</v>
      </c>
      <c r="L410" t="s">
        <v>2719</v>
      </c>
      <c r="M410" t="s">
        <v>2344</v>
      </c>
    </row>
    <row r="411" spans="1:20">
      <c r="A411" t="s">
        <v>861</v>
      </c>
      <c r="B411" t="s">
        <v>859</v>
      </c>
      <c r="C411" t="s">
        <v>860</v>
      </c>
      <c r="D411" t="s">
        <v>2671</v>
      </c>
      <c r="E411">
        <v>8</v>
      </c>
      <c r="F411">
        <v>5</v>
      </c>
      <c r="H411" t="s">
        <v>862</v>
      </c>
      <c r="I411">
        <v>2013</v>
      </c>
      <c r="J411" s="18">
        <v>5</v>
      </c>
      <c r="K411" t="s">
        <v>1169</v>
      </c>
      <c r="L411" t="s">
        <v>2719</v>
      </c>
      <c r="M411" t="s">
        <v>2344</v>
      </c>
    </row>
    <row r="412" spans="1:20">
      <c r="A412" t="s">
        <v>2311</v>
      </c>
      <c r="B412" t="s">
        <v>1317</v>
      </c>
      <c r="C412" t="s">
        <v>1318</v>
      </c>
      <c r="D412" t="s">
        <v>2671</v>
      </c>
      <c r="E412">
        <v>8</v>
      </c>
      <c r="F412">
        <v>9</v>
      </c>
      <c r="G412" t="s">
        <v>427</v>
      </c>
      <c r="H412" t="s">
        <v>1319</v>
      </c>
      <c r="I412">
        <v>2013</v>
      </c>
      <c r="J412" s="18">
        <v>1</v>
      </c>
      <c r="K412" t="s">
        <v>1240</v>
      </c>
      <c r="L412" t="s">
        <v>2600</v>
      </c>
      <c r="M412" t="s">
        <v>2542</v>
      </c>
      <c r="S412" t="s">
        <v>2589</v>
      </c>
    </row>
    <row r="413" spans="1:20">
      <c r="A413" t="s">
        <v>393</v>
      </c>
      <c r="B413" t="s">
        <v>391</v>
      </c>
      <c r="C413" t="s">
        <v>392</v>
      </c>
      <c r="D413" t="s">
        <v>2681</v>
      </c>
      <c r="E413">
        <v>29</v>
      </c>
      <c r="F413">
        <v>4</v>
      </c>
      <c r="H413" t="s">
        <v>394</v>
      </c>
      <c r="I413">
        <v>2012</v>
      </c>
      <c r="J413" s="18">
        <v>1</v>
      </c>
      <c r="K413" t="s">
        <v>1240</v>
      </c>
      <c r="L413" t="s">
        <v>2600</v>
      </c>
      <c r="M413" t="s">
        <v>2542</v>
      </c>
      <c r="Q413" t="s">
        <v>1306</v>
      </c>
      <c r="S413" t="s">
        <v>1252</v>
      </c>
    </row>
    <row r="414" spans="1:20">
      <c r="A414" t="s">
        <v>467</v>
      </c>
      <c r="B414" t="s">
        <v>465</v>
      </c>
      <c r="C414" t="s">
        <v>466</v>
      </c>
      <c r="D414" t="s">
        <v>468</v>
      </c>
      <c r="E414">
        <v>14</v>
      </c>
      <c r="F414">
        <v>4</v>
      </c>
      <c r="H414" t="s">
        <v>469</v>
      </c>
      <c r="I414">
        <v>2013</v>
      </c>
      <c r="J414" s="18">
        <v>0</v>
      </c>
      <c r="K414" t="s">
        <v>1240</v>
      </c>
      <c r="L414" t="s">
        <v>2708</v>
      </c>
      <c r="Q414" t="s">
        <v>1511</v>
      </c>
      <c r="S414" t="s">
        <v>2543</v>
      </c>
    </row>
    <row r="415" spans="1:20">
      <c r="A415" t="s">
        <v>1012</v>
      </c>
      <c r="B415" t="s">
        <v>1010</v>
      </c>
      <c r="C415" t="s">
        <v>1011</v>
      </c>
      <c r="D415" t="s">
        <v>2678</v>
      </c>
      <c r="E415">
        <v>9</v>
      </c>
      <c r="F415">
        <v>5</v>
      </c>
      <c r="H415" t="s">
        <v>1013</v>
      </c>
      <c r="I415">
        <v>2012</v>
      </c>
      <c r="J415" s="18">
        <v>0</v>
      </c>
      <c r="K415" t="s">
        <v>1169</v>
      </c>
      <c r="L415" t="s">
        <v>2709</v>
      </c>
      <c r="S415" t="s">
        <v>1251</v>
      </c>
    </row>
    <row r="416" spans="1:20">
      <c r="A416" t="s">
        <v>607</v>
      </c>
      <c r="B416" t="s">
        <v>605</v>
      </c>
      <c r="C416" t="s">
        <v>606</v>
      </c>
      <c r="D416" t="s">
        <v>599</v>
      </c>
      <c r="E416">
        <v>29</v>
      </c>
      <c r="F416">
        <v>13</v>
      </c>
      <c r="H416" t="s">
        <v>608</v>
      </c>
      <c r="I416">
        <v>2013</v>
      </c>
      <c r="J416" s="18">
        <v>3</v>
      </c>
      <c r="K416" t="s">
        <v>1240</v>
      </c>
      <c r="L416" t="s">
        <v>2708</v>
      </c>
      <c r="Q416" t="s">
        <v>1291</v>
      </c>
      <c r="S416" t="s">
        <v>1252</v>
      </c>
    </row>
    <row r="417" spans="1:22">
      <c r="A417" t="s">
        <v>144</v>
      </c>
      <c r="B417" t="s">
        <v>142</v>
      </c>
      <c r="C417" t="s">
        <v>143</v>
      </c>
      <c r="D417" t="s">
        <v>2688</v>
      </c>
      <c r="E417">
        <v>110</v>
      </c>
      <c r="F417">
        <v>33</v>
      </c>
      <c r="H417" t="s">
        <v>146</v>
      </c>
      <c r="I417">
        <v>2013</v>
      </c>
      <c r="J417" s="18">
        <v>3</v>
      </c>
      <c r="K417" t="s">
        <v>1238</v>
      </c>
      <c r="L417" t="s">
        <v>2709</v>
      </c>
      <c r="S417" t="s">
        <v>1256</v>
      </c>
    </row>
    <row r="418" spans="1:22">
      <c r="A418" t="s">
        <v>61</v>
      </c>
      <c r="B418" t="s">
        <v>59</v>
      </c>
      <c r="C418" t="s">
        <v>60</v>
      </c>
      <c r="D418" t="s">
        <v>2578</v>
      </c>
      <c r="E418">
        <v>80</v>
      </c>
      <c r="F418">
        <v>2</v>
      </c>
      <c r="H418" t="s">
        <v>62</v>
      </c>
      <c r="I418">
        <v>2012</v>
      </c>
      <c r="J418" s="18">
        <v>1</v>
      </c>
      <c r="K418" t="s">
        <v>1169</v>
      </c>
      <c r="L418" t="s">
        <v>2719</v>
      </c>
      <c r="M418" t="s">
        <v>2344</v>
      </c>
    </row>
    <row r="419" spans="1:22">
      <c r="A419" t="s">
        <v>2188</v>
      </c>
      <c r="B419" t="s">
        <v>2189</v>
      </c>
      <c r="C419" t="s">
        <v>2190</v>
      </c>
      <c r="D419" t="s">
        <v>2702</v>
      </c>
      <c r="E419">
        <v>449</v>
      </c>
      <c r="G419" t="s">
        <v>450</v>
      </c>
      <c r="H419" t="s">
        <v>2192</v>
      </c>
      <c r="I419">
        <v>2013</v>
      </c>
      <c r="J419" s="18">
        <v>12</v>
      </c>
      <c r="K419" t="s">
        <v>1248</v>
      </c>
      <c r="L419" t="s">
        <v>2719</v>
      </c>
      <c r="M419" t="s">
        <v>2553</v>
      </c>
      <c r="S419" t="s">
        <v>1252</v>
      </c>
    </row>
    <row r="420" spans="1:22">
      <c r="A420" t="s">
        <v>1762</v>
      </c>
      <c r="B420" t="s">
        <v>1763</v>
      </c>
      <c r="C420" t="s">
        <v>1764</v>
      </c>
      <c r="D420" t="s">
        <v>1739</v>
      </c>
      <c r="I420">
        <v>2013</v>
      </c>
      <c r="J420" s="18">
        <v>2</v>
      </c>
      <c r="K420" t="s">
        <v>1240</v>
      </c>
      <c r="L420" t="s">
        <v>2600</v>
      </c>
      <c r="M420" t="s">
        <v>2542</v>
      </c>
      <c r="S420" t="s">
        <v>1251</v>
      </c>
    </row>
    <row r="421" spans="1:22">
      <c r="A421" t="s">
        <v>2296</v>
      </c>
      <c r="B421" t="s">
        <v>2297</v>
      </c>
      <c r="C421" t="s">
        <v>2298</v>
      </c>
      <c r="D421" t="s">
        <v>2671</v>
      </c>
      <c r="E421">
        <v>7</v>
      </c>
      <c r="F421">
        <v>5</v>
      </c>
      <c r="G421" t="s">
        <v>757</v>
      </c>
      <c r="H421" t="s">
        <v>2299</v>
      </c>
      <c r="I421">
        <v>2012</v>
      </c>
      <c r="J421" s="18">
        <v>6</v>
      </c>
      <c r="K421" t="s">
        <v>1240</v>
      </c>
      <c r="L421" t="s">
        <v>2709</v>
      </c>
      <c r="S421" t="s">
        <v>1284</v>
      </c>
    </row>
    <row r="422" spans="1:22">
      <c r="A422" t="s">
        <v>266</v>
      </c>
      <c r="B422" t="s">
        <v>264</v>
      </c>
      <c r="C422" t="s">
        <v>265</v>
      </c>
      <c r="D422" t="s">
        <v>2707</v>
      </c>
      <c r="E422">
        <v>11</v>
      </c>
      <c r="F422">
        <v>7</v>
      </c>
      <c r="G422" t="s">
        <v>98</v>
      </c>
      <c r="H422" t="s">
        <v>267</v>
      </c>
      <c r="I422">
        <v>2012</v>
      </c>
      <c r="J422" s="18">
        <v>0</v>
      </c>
      <c r="K422" t="s">
        <v>1169</v>
      </c>
      <c r="L422" t="s">
        <v>2708</v>
      </c>
      <c r="Q422" t="s">
        <v>1276</v>
      </c>
      <c r="S422" t="s">
        <v>1256</v>
      </c>
    </row>
    <row r="423" spans="1:22">
      <c r="A423" t="s">
        <v>1100</v>
      </c>
      <c r="B423" t="s">
        <v>1098</v>
      </c>
      <c r="C423" t="s">
        <v>1099</v>
      </c>
      <c r="D423" t="s">
        <v>2502</v>
      </c>
      <c r="E423">
        <v>13</v>
      </c>
      <c r="F423">
        <v>1</v>
      </c>
      <c r="H423">
        <v>165</v>
      </c>
      <c r="I423">
        <v>2012</v>
      </c>
      <c r="J423" s="18">
        <v>2</v>
      </c>
      <c r="K423" t="s">
        <v>1169</v>
      </c>
      <c r="L423" t="s">
        <v>2708</v>
      </c>
      <c r="S423" t="s">
        <v>1256</v>
      </c>
    </row>
    <row r="424" spans="1:22">
      <c r="A424" t="s">
        <v>857</v>
      </c>
      <c r="B424" t="s">
        <v>855</v>
      </c>
      <c r="C424" t="s">
        <v>856</v>
      </c>
      <c r="D424" t="s">
        <v>2671</v>
      </c>
      <c r="E424">
        <v>7</v>
      </c>
      <c r="F424">
        <v>3</v>
      </c>
      <c r="H424" t="s">
        <v>858</v>
      </c>
      <c r="I424">
        <v>2012</v>
      </c>
      <c r="J424" s="18">
        <v>19</v>
      </c>
      <c r="K424" t="s">
        <v>1240</v>
      </c>
      <c r="L424" t="s">
        <v>2600</v>
      </c>
      <c r="M424" t="s">
        <v>2542</v>
      </c>
      <c r="S424" t="s">
        <v>2589</v>
      </c>
    </row>
    <row r="425" spans="1:22">
      <c r="A425" t="s">
        <v>1851</v>
      </c>
      <c r="B425" t="s">
        <v>1852</v>
      </c>
      <c r="C425" t="s">
        <v>1853</v>
      </c>
      <c r="D425" t="s">
        <v>1854</v>
      </c>
      <c r="E425">
        <v>113</v>
      </c>
      <c r="F425">
        <v>9</v>
      </c>
      <c r="G425" t="s">
        <v>427</v>
      </c>
      <c r="H425" t="s">
        <v>1855</v>
      </c>
      <c r="I425">
        <v>2012</v>
      </c>
      <c r="J425" s="18">
        <v>9</v>
      </c>
      <c r="K425" t="s">
        <v>1248</v>
      </c>
      <c r="L425" t="s">
        <v>2709</v>
      </c>
      <c r="Q425" t="s">
        <v>2544</v>
      </c>
      <c r="S425" t="s">
        <v>1256</v>
      </c>
      <c r="V425" t="s">
        <v>2528</v>
      </c>
    </row>
    <row r="426" spans="1:22">
      <c r="A426" t="s">
        <v>165</v>
      </c>
      <c r="B426" t="s">
        <v>163</v>
      </c>
      <c r="C426" t="s">
        <v>164</v>
      </c>
      <c r="D426" t="s">
        <v>166</v>
      </c>
      <c r="I426">
        <v>2013</v>
      </c>
      <c r="J426" s="18">
        <v>3</v>
      </c>
      <c r="K426" t="s">
        <v>1236</v>
      </c>
      <c r="L426" t="s">
        <v>2709</v>
      </c>
      <c r="S426" t="s">
        <v>1258</v>
      </c>
    </row>
    <row r="427" spans="1:22">
      <c r="A427" t="s">
        <v>1391</v>
      </c>
      <c r="B427" t="s">
        <v>1392</v>
      </c>
      <c r="C427" t="s">
        <v>58</v>
      </c>
      <c r="D427" t="s">
        <v>2578</v>
      </c>
      <c r="E427">
        <v>81</v>
      </c>
      <c r="F427">
        <v>9</v>
      </c>
      <c r="G427" t="s">
        <v>427</v>
      </c>
      <c r="H427" t="s">
        <v>1393</v>
      </c>
      <c r="I427">
        <v>2013</v>
      </c>
      <c r="J427" s="18">
        <v>1</v>
      </c>
      <c r="K427" t="s">
        <v>1237</v>
      </c>
      <c r="L427" t="s">
        <v>2600</v>
      </c>
      <c r="M427" t="s">
        <v>1243</v>
      </c>
      <c r="S427" t="s">
        <v>1259</v>
      </c>
    </row>
    <row r="428" spans="1:22">
      <c r="A428" t="s">
        <v>1398</v>
      </c>
      <c r="B428" t="s">
        <v>1399</v>
      </c>
      <c r="C428" t="s">
        <v>1400</v>
      </c>
      <c r="D428" t="s">
        <v>2705</v>
      </c>
      <c r="E428">
        <v>113</v>
      </c>
      <c r="F428">
        <v>2</v>
      </c>
      <c r="G428" t="s">
        <v>213</v>
      </c>
      <c r="H428" t="s">
        <v>1401</v>
      </c>
      <c r="I428">
        <v>2013</v>
      </c>
      <c r="J428" s="18">
        <v>3</v>
      </c>
      <c r="K428" t="s">
        <v>1248</v>
      </c>
      <c r="L428" t="s">
        <v>2719</v>
      </c>
      <c r="M428" t="s">
        <v>2344</v>
      </c>
    </row>
    <row r="429" spans="1:22">
      <c r="A429" t="s">
        <v>44</v>
      </c>
      <c r="B429" t="s">
        <v>42</v>
      </c>
      <c r="C429" t="s">
        <v>43</v>
      </c>
      <c r="D429" t="s">
        <v>2692</v>
      </c>
      <c r="E429">
        <v>2</v>
      </c>
      <c r="H429">
        <v>334</v>
      </c>
      <c r="I429">
        <v>2012</v>
      </c>
      <c r="J429" s="18">
        <v>0</v>
      </c>
      <c r="K429" t="s">
        <v>1240</v>
      </c>
      <c r="L429" t="s">
        <v>2601</v>
      </c>
      <c r="M429" t="s">
        <v>1514</v>
      </c>
    </row>
    <row r="430" spans="1:22">
      <c r="A430" t="s">
        <v>661</v>
      </c>
      <c r="B430" t="s">
        <v>659</v>
      </c>
      <c r="C430" t="s">
        <v>660</v>
      </c>
      <c r="D430" t="s">
        <v>662</v>
      </c>
      <c r="I430">
        <v>2013</v>
      </c>
      <c r="J430" s="18">
        <v>4</v>
      </c>
      <c r="K430" t="s">
        <v>1240</v>
      </c>
      <c r="L430" t="s">
        <v>2709</v>
      </c>
      <c r="R430" t="s">
        <v>1282</v>
      </c>
      <c r="S430" t="s">
        <v>1251</v>
      </c>
    </row>
    <row r="431" spans="1:22">
      <c r="A431" t="s">
        <v>127</v>
      </c>
      <c r="B431" t="s">
        <v>125</v>
      </c>
      <c r="C431" t="s">
        <v>126</v>
      </c>
      <c r="D431" t="s">
        <v>2690</v>
      </c>
      <c r="E431">
        <v>19</v>
      </c>
      <c r="F431">
        <v>1</v>
      </c>
      <c r="H431" t="s">
        <v>128</v>
      </c>
      <c r="I431">
        <v>2012</v>
      </c>
      <c r="J431" s="18">
        <v>6</v>
      </c>
      <c r="K431" t="s">
        <v>1245</v>
      </c>
    </row>
    <row r="432" spans="1:22">
      <c r="A432" t="s">
        <v>785</v>
      </c>
      <c r="B432" t="s">
        <v>783</v>
      </c>
      <c r="C432" t="s">
        <v>784</v>
      </c>
      <c r="D432" t="s">
        <v>2671</v>
      </c>
      <c r="E432">
        <v>7</v>
      </c>
      <c r="F432">
        <v>5</v>
      </c>
      <c r="H432" t="s">
        <v>786</v>
      </c>
      <c r="I432">
        <v>2012</v>
      </c>
      <c r="J432" s="18">
        <v>2</v>
      </c>
      <c r="K432" t="s">
        <v>1169</v>
      </c>
      <c r="L432" t="s">
        <v>2601</v>
      </c>
      <c r="M432" t="s">
        <v>1514</v>
      </c>
      <c r="P432">
        <v>40</v>
      </c>
    </row>
    <row r="433" spans="1:19">
      <c r="A433" t="s">
        <v>331</v>
      </c>
      <c r="B433" t="s">
        <v>329</v>
      </c>
      <c r="C433" t="s">
        <v>330</v>
      </c>
      <c r="D433" t="s">
        <v>332</v>
      </c>
      <c r="E433">
        <v>50</v>
      </c>
      <c r="F433">
        <v>7</v>
      </c>
      <c r="H433" t="s">
        <v>333</v>
      </c>
      <c r="I433">
        <v>2012</v>
      </c>
      <c r="J433" s="18">
        <v>0</v>
      </c>
      <c r="K433" t="s">
        <v>1240</v>
      </c>
      <c r="L433" t="s">
        <v>2600</v>
      </c>
      <c r="M433" t="s">
        <v>2542</v>
      </c>
      <c r="S433" t="s">
        <v>2591</v>
      </c>
    </row>
    <row r="434" spans="1:19">
      <c r="A434" t="s">
        <v>728</v>
      </c>
      <c r="B434" t="s">
        <v>726</v>
      </c>
      <c r="C434" t="s">
        <v>727</v>
      </c>
      <c r="D434" t="s">
        <v>2674</v>
      </c>
      <c r="E434">
        <v>68</v>
      </c>
      <c r="F434">
        <v>12</v>
      </c>
      <c r="H434" t="s">
        <v>729</v>
      </c>
      <c r="I434">
        <v>2012</v>
      </c>
      <c r="J434" s="18">
        <v>2</v>
      </c>
      <c r="K434" t="s">
        <v>1169</v>
      </c>
      <c r="L434" t="s">
        <v>2601</v>
      </c>
      <c r="M434" t="s">
        <v>1514</v>
      </c>
    </row>
    <row r="435" spans="1:19">
      <c r="A435" t="s">
        <v>2620</v>
      </c>
      <c r="D435" t="s">
        <v>2682</v>
      </c>
      <c r="J435" s="18">
        <v>0</v>
      </c>
      <c r="K435" t="s">
        <v>1169</v>
      </c>
      <c r="L435" t="s">
        <v>2719</v>
      </c>
    </row>
    <row r="436" spans="1:19">
      <c r="A436" t="s">
        <v>57</v>
      </c>
      <c r="B436" t="s">
        <v>55</v>
      </c>
      <c r="C436" t="s">
        <v>56</v>
      </c>
      <c r="D436" t="s">
        <v>2578</v>
      </c>
      <c r="I436">
        <v>2013</v>
      </c>
      <c r="J436" s="18">
        <v>0</v>
      </c>
      <c r="K436" t="s">
        <v>1169</v>
      </c>
      <c r="L436" t="s">
        <v>2601</v>
      </c>
      <c r="M436" t="s">
        <v>1514</v>
      </c>
      <c r="P436">
        <v>200</v>
      </c>
      <c r="Q436" t="s">
        <v>1502</v>
      </c>
      <c r="S436" t="s">
        <v>1259</v>
      </c>
    </row>
    <row r="437" spans="1:19">
      <c r="A437" t="s">
        <v>490</v>
      </c>
      <c r="B437" t="s">
        <v>488</v>
      </c>
      <c r="C437" t="s">
        <v>489</v>
      </c>
      <c r="D437" t="s">
        <v>482</v>
      </c>
      <c r="E437">
        <v>4</v>
      </c>
      <c r="F437">
        <v>9</v>
      </c>
      <c r="H437" t="s">
        <v>491</v>
      </c>
      <c r="I437">
        <v>2012</v>
      </c>
      <c r="J437" s="18">
        <v>2</v>
      </c>
      <c r="K437" t="s">
        <v>1240</v>
      </c>
      <c r="L437" t="s">
        <v>2719</v>
      </c>
      <c r="M437" t="s">
        <v>2344</v>
      </c>
    </row>
    <row r="438" spans="1:19">
      <c r="A438" t="s">
        <v>1095</v>
      </c>
      <c r="B438" t="s">
        <v>1093</v>
      </c>
      <c r="C438" t="s">
        <v>1094</v>
      </c>
      <c r="D438" t="s">
        <v>2502</v>
      </c>
      <c r="E438">
        <v>13</v>
      </c>
      <c r="F438" t="s">
        <v>1096</v>
      </c>
      <c r="H438" t="s">
        <v>1097</v>
      </c>
      <c r="I438">
        <v>2012</v>
      </c>
      <c r="J438" s="18">
        <v>0</v>
      </c>
      <c r="K438" t="s">
        <v>1169</v>
      </c>
      <c r="L438" t="s">
        <v>2601</v>
      </c>
      <c r="M438" t="s">
        <v>1253</v>
      </c>
      <c r="S438" t="s">
        <v>1256</v>
      </c>
    </row>
    <row r="439" spans="1:19">
      <c r="A439" t="s">
        <v>591</v>
      </c>
      <c r="B439" t="s">
        <v>589</v>
      </c>
      <c r="C439" t="s">
        <v>590</v>
      </c>
      <c r="D439" t="s">
        <v>583</v>
      </c>
      <c r="E439">
        <v>102</v>
      </c>
      <c r="F439">
        <v>11</v>
      </c>
      <c r="G439" t="s">
        <v>103</v>
      </c>
      <c r="H439" t="s">
        <v>592</v>
      </c>
      <c r="I439">
        <v>2012</v>
      </c>
      <c r="J439" s="18">
        <v>2</v>
      </c>
      <c r="K439" t="s">
        <v>1169</v>
      </c>
      <c r="L439" t="s">
        <v>2601</v>
      </c>
      <c r="M439" t="s">
        <v>1253</v>
      </c>
      <c r="S439" t="s">
        <v>1256</v>
      </c>
    </row>
    <row r="440" spans="1:19">
      <c r="A440" t="s">
        <v>204</v>
      </c>
      <c r="B440" t="s">
        <v>202</v>
      </c>
      <c r="C440" t="s">
        <v>203</v>
      </c>
      <c r="D440" t="s">
        <v>2687</v>
      </c>
      <c r="E440">
        <v>40</v>
      </c>
      <c r="F440">
        <v>15</v>
      </c>
      <c r="H440" t="s">
        <v>205</v>
      </c>
      <c r="I440">
        <v>2012</v>
      </c>
      <c r="J440" s="18">
        <v>18</v>
      </c>
      <c r="K440" t="s">
        <v>1240</v>
      </c>
      <c r="L440" t="s">
        <v>2600</v>
      </c>
      <c r="M440" t="s">
        <v>1243</v>
      </c>
      <c r="S440" t="s">
        <v>1258</v>
      </c>
    </row>
    <row r="441" spans="1:19">
      <c r="A441" t="s">
        <v>435</v>
      </c>
      <c r="B441" t="s">
        <v>433</v>
      </c>
      <c r="C441" t="s">
        <v>434</v>
      </c>
      <c r="D441" t="s">
        <v>2679</v>
      </c>
      <c r="E441">
        <v>10</v>
      </c>
      <c r="F441">
        <v>2</v>
      </c>
      <c r="G441" t="s">
        <v>118</v>
      </c>
      <c r="I441">
        <v>2012</v>
      </c>
      <c r="J441" s="18">
        <v>1</v>
      </c>
      <c r="K441" t="s">
        <v>1169</v>
      </c>
      <c r="L441" t="s">
        <v>2601</v>
      </c>
      <c r="M441" t="s">
        <v>1253</v>
      </c>
      <c r="S441" t="s">
        <v>1255</v>
      </c>
    </row>
    <row r="442" spans="1:19">
      <c r="A442" t="s">
        <v>2614</v>
      </c>
      <c r="D442" t="s">
        <v>2615</v>
      </c>
      <c r="J442" s="18">
        <v>32</v>
      </c>
      <c r="K442" t="s">
        <v>1248</v>
      </c>
      <c r="L442" t="s">
        <v>2709</v>
      </c>
      <c r="S442" t="s">
        <v>1256</v>
      </c>
    </row>
    <row r="443" spans="1:19">
      <c r="A443" t="s">
        <v>2221</v>
      </c>
      <c r="B443" t="s">
        <v>2222</v>
      </c>
      <c r="C443" t="s">
        <v>2223</v>
      </c>
      <c r="D443" t="s">
        <v>2687</v>
      </c>
      <c r="E443">
        <v>41</v>
      </c>
      <c r="F443" t="s">
        <v>185</v>
      </c>
      <c r="G443" t="s">
        <v>123</v>
      </c>
      <c r="H443" t="s">
        <v>2224</v>
      </c>
      <c r="I443">
        <v>2013</v>
      </c>
      <c r="J443" s="18">
        <v>15</v>
      </c>
      <c r="K443" t="s">
        <v>1241</v>
      </c>
      <c r="L443" t="s">
        <v>2708</v>
      </c>
      <c r="S443" t="s">
        <v>2521</v>
      </c>
    </row>
    <row r="444" spans="1:19">
      <c r="A444" t="s">
        <v>1856</v>
      </c>
      <c r="B444" t="s">
        <v>1857</v>
      </c>
      <c r="C444" t="s">
        <v>1858</v>
      </c>
      <c r="D444" t="s">
        <v>1859</v>
      </c>
      <c r="E444">
        <v>41</v>
      </c>
      <c r="F444">
        <v>14</v>
      </c>
      <c r="H444" t="s">
        <v>1860</v>
      </c>
      <c r="I444">
        <v>2012</v>
      </c>
      <c r="J444" s="18">
        <v>18</v>
      </c>
      <c r="K444" t="s">
        <v>1248</v>
      </c>
      <c r="L444" t="s">
        <v>2708</v>
      </c>
      <c r="S444" t="s">
        <v>1259</v>
      </c>
    </row>
    <row r="445" spans="1:19">
      <c r="A445" t="s">
        <v>225</v>
      </c>
      <c r="B445" t="s">
        <v>223</v>
      </c>
      <c r="C445" t="s">
        <v>224</v>
      </c>
      <c r="D445" t="s">
        <v>2687</v>
      </c>
      <c r="E445">
        <v>40</v>
      </c>
      <c r="F445" t="s">
        <v>226</v>
      </c>
      <c r="G445" t="s">
        <v>123</v>
      </c>
      <c r="H445" t="s">
        <v>227</v>
      </c>
      <c r="I445">
        <v>2012</v>
      </c>
      <c r="J445" s="18">
        <v>1</v>
      </c>
      <c r="K445" t="s">
        <v>1241</v>
      </c>
      <c r="L445" t="s">
        <v>2708</v>
      </c>
      <c r="S445" t="s">
        <v>2534</v>
      </c>
    </row>
    <row r="446" spans="1:19">
      <c r="A446" t="s">
        <v>987</v>
      </c>
      <c r="B446" t="s">
        <v>986</v>
      </c>
      <c r="C446" t="s">
        <v>330</v>
      </c>
      <c r="D446" t="s">
        <v>332</v>
      </c>
      <c r="E446">
        <v>50</v>
      </c>
      <c r="F446">
        <v>1</v>
      </c>
      <c r="G446" t="s">
        <v>123</v>
      </c>
      <c r="H446" t="s">
        <v>988</v>
      </c>
      <c r="I446">
        <v>2012</v>
      </c>
      <c r="J446" s="18">
        <v>1</v>
      </c>
      <c r="K446" t="s">
        <v>1240</v>
      </c>
      <c r="L446" t="s">
        <v>2600</v>
      </c>
      <c r="M446" t="s">
        <v>2542</v>
      </c>
      <c r="Q446" t="s">
        <v>1298</v>
      </c>
      <c r="S446" t="s">
        <v>2588</v>
      </c>
    </row>
    <row r="447" spans="1:19">
      <c r="A447" t="s">
        <v>1155</v>
      </c>
      <c r="B447" t="s">
        <v>1153</v>
      </c>
      <c r="C447" t="s">
        <v>1154</v>
      </c>
      <c r="D447" t="s">
        <v>1616</v>
      </c>
      <c r="E447">
        <v>44</v>
      </c>
      <c r="F447">
        <v>5</v>
      </c>
      <c r="G447" t="s">
        <v>757</v>
      </c>
      <c r="H447" t="s">
        <v>1156</v>
      </c>
      <c r="I447">
        <v>2013</v>
      </c>
      <c r="J447" s="18">
        <v>2</v>
      </c>
      <c r="K447" t="s">
        <v>1240</v>
      </c>
      <c r="L447" t="s">
        <v>2600</v>
      </c>
      <c r="M447" t="s">
        <v>1243</v>
      </c>
      <c r="N447" t="s">
        <v>2540</v>
      </c>
      <c r="O447" t="s">
        <v>2319</v>
      </c>
      <c r="R447" t="s">
        <v>1504</v>
      </c>
      <c r="S447" t="s">
        <v>1251</v>
      </c>
    </row>
    <row r="448" spans="1:19">
      <c r="A448" t="s">
        <v>699</v>
      </c>
      <c r="B448" t="s">
        <v>697</v>
      </c>
      <c r="C448" t="s">
        <v>698</v>
      </c>
      <c r="D448" t="s">
        <v>695</v>
      </c>
      <c r="I448">
        <v>2013</v>
      </c>
      <c r="J448" s="18">
        <v>0</v>
      </c>
      <c r="K448" t="s">
        <v>1169</v>
      </c>
      <c r="L448" t="s">
        <v>2601</v>
      </c>
      <c r="M448" t="s">
        <v>1514</v>
      </c>
    </row>
    <row r="449" spans="1:19">
      <c r="A449" t="s">
        <v>543</v>
      </c>
      <c r="B449" t="s">
        <v>541</v>
      </c>
      <c r="C449" t="s">
        <v>542</v>
      </c>
      <c r="D449" t="s">
        <v>2678</v>
      </c>
      <c r="E449">
        <v>9</v>
      </c>
      <c r="F449">
        <v>1</v>
      </c>
      <c r="H449" t="s">
        <v>544</v>
      </c>
      <c r="I449">
        <v>2012</v>
      </c>
      <c r="J449" s="18">
        <v>4</v>
      </c>
      <c r="K449" t="s">
        <v>1169</v>
      </c>
      <c r="L449" t="s">
        <v>2719</v>
      </c>
      <c r="M449" t="s">
        <v>2344</v>
      </c>
    </row>
    <row r="450" spans="1:19">
      <c r="A450" t="s">
        <v>1147</v>
      </c>
      <c r="B450" t="s">
        <v>1145</v>
      </c>
      <c r="C450" t="s">
        <v>1146</v>
      </c>
      <c r="D450" t="s">
        <v>2676</v>
      </c>
      <c r="E450">
        <v>26</v>
      </c>
      <c r="F450">
        <v>3</v>
      </c>
      <c r="H450" t="s">
        <v>1148</v>
      </c>
      <c r="I450">
        <v>2012</v>
      </c>
      <c r="J450" s="18">
        <v>0</v>
      </c>
      <c r="K450" t="s">
        <v>1169</v>
      </c>
      <c r="L450" t="s">
        <v>2719</v>
      </c>
      <c r="M450" t="s">
        <v>2344</v>
      </c>
    </row>
    <row r="451" spans="1:19">
      <c r="A451" t="s">
        <v>603</v>
      </c>
      <c r="B451" t="s">
        <v>601</v>
      </c>
      <c r="C451" t="s">
        <v>602</v>
      </c>
      <c r="D451" t="s">
        <v>599</v>
      </c>
      <c r="E451">
        <v>28</v>
      </c>
      <c r="F451">
        <v>9</v>
      </c>
      <c r="H451" t="s">
        <v>604</v>
      </c>
      <c r="I451">
        <v>2012</v>
      </c>
      <c r="J451" s="18">
        <v>5</v>
      </c>
      <c r="K451" t="s">
        <v>1169</v>
      </c>
      <c r="L451" t="s">
        <v>2601</v>
      </c>
      <c r="M451" t="s">
        <v>1514</v>
      </c>
    </row>
    <row r="452" spans="1:19">
      <c r="A452" t="s">
        <v>294</v>
      </c>
      <c r="B452" t="s">
        <v>292</v>
      </c>
      <c r="C452" t="s">
        <v>293</v>
      </c>
      <c r="D452" t="s">
        <v>295</v>
      </c>
      <c r="E452">
        <v>25</v>
      </c>
      <c r="F452">
        <v>32</v>
      </c>
      <c r="H452">
        <v>325103</v>
      </c>
      <c r="I452">
        <v>2013</v>
      </c>
      <c r="J452" s="18">
        <v>0</v>
      </c>
      <c r="K452" t="s">
        <v>1169</v>
      </c>
      <c r="L452" t="s">
        <v>2719</v>
      </c>
      <c r="M452" t="s">
        <v>2344</v>
      </c>
    </row>
    <row r="453" spans="1:19">
      <c r="A453" t="s">
        <v>672</v>
      </c>
      <c r="B453" t="s">
        <v>670</v>
      </c>
      <c r="C453" t="s">
        <v>671</v>
      </c>
      <c r="D453" t="s">
        <v>673</v>
      </c>
      <c r="E453">
        <v>51</v>
      </c>
      <c r="F453">
        <v>3</v>
      </c>
      <c r="H453" t="s">
        <v>674</v>
      </c>
      <c r="I453">
        <v>2012</v>
      </c>
      <c r="J453" s="18">
        <v>5</v>
      </c>
      <c r="K453" t="s">
        <v>1236</v>
      </c>
      <c r="L453" t="s">
        <v>2709</v>
      </c>
      <c r="S453" t="s">
        <v>1258</v>
      </c>
    </row>
    <row r="454" spans="1:19">
      <c r="A454" t="s">
        <v>2020</v>
      </c>
      <c r="B454" t="s">
        <v>2021</v>
      </c>
      <c r="C454" t="s">
        <v>2022</v>
      </c>
      <c r="D454" t="s">
        <v>2685</v>
      </c>
      <c r="E454">
        <v>14</v>
      </c>
      <c r="F454">
        <v>1</v>
      </c>
      <c r="G454" t="s">
        <v>113</v>
      </c>
      <c r="H454" t="s">
        <v>2023</v>
      </c>
      <c r="I454">
        <v>2013</v>
      </c>
      <c r="J454" s="18">
        <v>0</v>
      </c>
      <c r="K454" t="s">
        <v>1237</v>
      </c>
      <c r="L454" t="s">
        <v>2719</v>
      </c>
      <c r="M454" t="s">
        <v>2344</v>
      </c>
    </row>
    <row r="455" spans="1:19">
      <c r="A455" t="s">
        <v>97</v>
      </c>
      <c r="B455" t="s">
        <v>95</v>
      </c>
      <c r="C455" t="s">
        <v>96</v>
      </c>
      <c r="D455" t="s">
        <v>2578</v>
      </c>
      <c r="E455">
        <v>80</v>
      </c>
      <c r="F455">
        <v>7</v>
      </c>
      <c r="G455" t="s">
        <v>98</v>
      </c>
      <c r="H455" t="s">
        <v>99</v>
      </c>
      <c r="I455">
        <v>2012</v>
      </c>
      <c r="J455" s="18">
        <v>0</v>
      </c>
      <c r="K455" t="s">
        <v>1236</v>
      </c>
      <c r="L455" t="s">
        <v>2709</v>
      </c>
      <c r="S455" t="s">
        <v>1256</v>
      </c>
    </row>
    <row r="456" spans="1:19">
      <c r="A456" t="s">
        <v>781</v>
      </c>
      <c r="B456" t="s">
        <v>779</v>
      </c>
      <c r="C456" t="s">
        <v>780</v>
      </c>
      <c r="D456" t="s">
        <v>2671</v>
      </c>
      <c r="E456">
        <v>7</v>
      </c>
      <c r="F456">
        <v>10</v>
      </c>
      <c r="H456" t="s">
        <v>782</v>
      </c>
      <c r="I456">
        <v>2012</v>
      </c>
      <c r="J456" s="18">
        <v>4</v>
      </c>
      <c r="K456" t="s">
        <v>1236</v>
      </c>
      <c r="L456" t="s">
        <v>2600</v>
      </c>
      <c r="M456" t="s">
        <v>1243</v>
      </c>
      <c r="N456" t="s">
        <v>2540</v>
      </c>
      <c r="O456" t="s">
        <v>2319</v>
      </c>
      <c r="Q456" t="s">
        <v>1269</v>
      </c>
      <c r="S456" t="s">
        <v>1256</v>
      </c>
    </row>
    <row r="457" spans="1:19">
      <c r="A457" t="s">
        <v>1630</v>
      </c>
      <c r="B457" t="s">
        <v>1631</v>
      </c>
      <c r="C457" t="s">
        <v>1632</v>
      </c>
      <c r="D457" t="s">
        <v>2501</v>
      </c>
      <c r="E457">
        <v>13</v>
      </c>
      <c r="G457" t="s">
        <v>965</v>
      </c>
      <c r="H457" t="s">
        <v>1633</v>
      </c>
      <c r="I457">
        <v>2012</v>
      </c>
      <c r="J457" s="18">
        <v>1</v>
      </c>
      <c r="K457" t="s">
        <v>1169</v>
      </c>
      <c r="L457" t="s">
        <v>2708</v>
      </c>
      <c r="S457" t="s">
        <v>1252</v>
      </c>
    </row>
    <row r="458" spans="1:19">
      <c r="A458" t="s">
        <v>1765</v>
      </c>
      <c r="B458" t="s">
        <v>1766</v>
      </c>
      <c r="C458" t="s">
        <v>1767</v>
      </c>
      <c r="D458" t="s">
        <v>1768</v>
      </c>
      <c r="E458">
        <v>9</v>
      </c>
      <c r="F458">
        <v>11</v>
      </c>
      <c r="G458" t="s">
        <v>213</v>
      </c>
      <c r="H458" t="s">
        <v>1769</v>
      </c>
      <c r="I458">
        <v>2013</v>
      </c>
      <c r="J458" s="18">
        <v>1</v>
      </c>
      <c r="K458" t="s">
        <v>1240</v>
      </c>
      <c r="L458" t="s">
        <v>2708</v>
      </c>
      <c r="S458" t="s">
        <v>2527</v>
      </c>
    </row>
    <row r="459" spans="1:19">
      <c r="A459" t="s">
        <v>2273</v>
      </c>
      <c r="B459" t="s">
        <v>2274</v>
      </c>
      <c r="C459" t="s">
        <v>2275</v>
      </c>
      <c r="D459" t="s">
        <v>599</v>
      </c>
      <c r="E459">
        <v>29</v>
      </c>
      <c r="F459">
        <v>9</v>
      </c>
      <c r="G459" t="s">
        <v>757</v>
      </c>
      <c r="H459" t="s">
        <v>2276</v>
      </c>
      <c r="I459">
        <v>2013</v>
      </c>
      <c r="J459" s="18">
        <v>3</v>
      </c>
      <c r="K459" t="s">
        <v>1169</v>
      </c>
      <c r="L459" t="s">
        <v>2719</v>
      </c>
      <c r="M459" t="s">
        <v>2344</v>
      </c>
    </row>
    <row r="460" spans="1:19">
      <c r="A460" t="s">
        <v>665</v>
      </c>
      <c r="B460" t="s">
        <v>663</v>
      </c>
      <c r="C460" t="s">
        <v>664</v>
      </c>
      <c r="D460" t="s">
        <v>2675</v>
      </c>
      <c r="I460">
        <v>2013</v>
      </c>
      <c r="J460" s="18">
        <v>5</v>
      </c>
      <c r="K460" t="s">
        <v>1235</v>
      </c>
      <c r="L460" t="s">
        <v>2601</v>
      </c>
      <c r="M460" t="s">
        <v>1514</v>
      </c>
      <c r="S460" t="s">
        <v>1259</v>
      </c>
    </row>
    <row r="461" spans="1:19">
      <c r="A461" t="s">
        <v>454</v>
      </c>
      <c r="B461" t="s">
        <v>452</v>
      </c>
      <c r="C461" t="s">
        <v>453</v>
      </c>
      <c r="D461" t="s">
        <v>370</v>
      </c>
      <c r="E461">
        <v>19</v>
      </c>
      <c r="F461">
        <v>1</v>
      </c>
      <c r="G461" t="s">
        <v>123</v>
      </c>
      <c r="H461" t="s">
        <v>455</v>
      </c>
      <c r="I461">
        <v>2012</v>
      </c>
      <c r="J461" s="18">
        <v>0</v>
      </c>
      <c r="K461" t="s">
        <v>1169</v>
      </c>
      <c r="L461" t="s">
        <v>2601</v>
      </c>
      <c r="M461" t="s">
        <v>1253</v>
      </c>
      <c r="S461" t="s">
        <v>1255</v>
      </c>
    </row>
    <row r="462" spans="1:19">
      <c r="A462" t="s">
        <v>539</v>
      </c>
      <c r="B462" t="s">
        <v>537</v>
      </c>
      <c r="C462" t="s">
        <v>538</v>
      </c>
      <c r="D462" t="s">
        <v>2693</v>
      </c>
      <c r="E462">
        <v>42</v>
      </c>
      <c r="F462">
        <v>1</v>
      </c>
      <c r="H462" t="s">
        <v>540</v>
      </c>
      <c r="I462">
        <v>2012</v>
      </c>
      <c r="J462" s="18">
        <v>1</v>
      </c>
      <c r="K462" t="s">
        <v>1241</v>
      </c>
      <c r="L462" t="s">
        <v>2710</v>
      </c>
      <c r="Q462" t="s">
        <v>1272</v>
      </c>
      <c r="S462" t="s">
        <v>1255</v>
      </c>
    </row>
    <row r="463" spans="1:19">
      <c r="A463" t="s">
        <v>426</v>
      </c>
      <c r="B463" t="s">
        <v>424</v>
      </c>
      <c r="C463" t="s">
        <v>425</v>
      </c>
      <c r="D463" t="s">
        <v>2680</v>
      </c>
      <c r="E463">
        <v>287</v>
      </c>
      <c r="F463">
        <v>38</v>
      </c>
      <c r="G463" t="s">
        <v>427</v>
      </c>
      <c r="H463" t="s">
        <v>428</v>
      </c>
      <c r="I463">
        <v>2012</v>
      </c>
      <c r="J463" s="18">
        <v>2</v>
      </c>
      <c r="K463" t="s">
        <v>1236</v>
      </c>
      <c r="L463" t="s">
        <v>2600</v>
      </c>
      <c r="M463" t="s">
        <v>1243</v>
      </c>
      <c r="N463" t="s">
        <v>2540</v>
      </c>
      <c r="O463" t="s">
        <v>2319</v>
      </c>
      <c r="S463" t="s">
        <v>1252</v>
      </c>
    </row>
    <row r="464" spans="1:19">
      <c r="A464" t="s">
        <v>685</v>
      </c>
      <c r="B464" t="s">
        <v>683</v>
      </c>
      <c r="C464" t="s">
        <v>684</v>
      </c>
      <c r="D464" t="s">
        <v>686</v>
      </c>
      <c r="E464">
        <v>40</v>
      </c>
      <c r="F464" t="s">
        <v>687</v>
      </c>
      <c r="I464">
        <v>2012</v>
      </c>
      <c r="J464" s="18">
        <v>2</v>
      </c>
      <c r="K464" t="s">
        <v>1236</v>
      </c>
      <c r="L464" t="s">
        <v>2709</v>
      </c>
      <c r="Q464" t="s">
        <v>1250</v>
      </c>
      <c r="S464" t="s">
        <v>1256</v>
      </c>
    </row>
    <row r="465" spans="1:19">
      <c r="A465" t="s">
        <v>777</v>
      </c>
      <c r="B465" t="s">
        <v>775</v>
      </c>
      <c r="C465" t="s">
        <v>776</v>
      </c>
      <c r="D465" t="s">
        <v>2671</v>
      </c>
      <c r="E465">
        <v>7</v>
      </c>
      <c r="F465">
        <v>12</v>
      </c>
      <c r="H465" t="s">
        <v>778</v>
      </c>
      <c r="I465">
        <v>2012</v>
      </c>
      <c r="J465" s="18">
        <v>1</v>
      </c>
      <c r="K465" t="s">
        <v>1240</v>
      </c>
      <c r="L465" t="s">
        <v>2708</v>
      </c>
      <c r="S465" t="s">
        <v>2329</v>
      </c>
    </row>
    <row r="466" spans="1:19">
      <c r="A466" t="s">
        <v>200</v>
      </c>
      <c r="B466" t="s">
        <v>198</v>
      </c>
      <c r="C466" t="s">
        <v>199</v>
      </c>
      <c r="D466" t="s">
        <v>2687</v>
      </c>
      <c r="E466">
        <v>40</v>
      </c>
      <c r="F466">
        <v>7</v>
      </c>
      <c r="H466" t="s">
        <v>201</v>
      </c>
      <c r="I466">
        <v>2012</v>
      </c>
      <c r="J466" s="18">
        <v>11</v>
      </c>
      <c r="K466" t="s">
        <v>1237</v>
      </c>
      <c r="L466" t="s">
        <v>2709</v>
      </c>
      <c r="S466" t="s">
        <v>1258</v>
      </c>
    </row>
    <row r="467" spans="1:19">
      <c r="A467" t="s">
        <v>773</v>
      </c>
      <c r="B467" t="s">
        <v>771</v>
      </c>
      <c r="C467" t="s">
        <v>772</v>
      </c>
      <c r="D467" t="s">
        <v>2671</v>
      </c>
      <c r="E467">
        <v>7</v>
      </c>
      <c r="F467">
        <v>12</v>
      </c>
      <c r="H467" t="s">
        <v>774</v>
      </c>
      <c r="I467">
        <v>2012</v>
      </c>
      <c r="J467" s="18">
        <v>2</v>
      </c>
      <c r="K467" t="s">
        <v>1236</v>
      </c>
      <c r="L467" t="s">
        <v>2709</v>
      </c>
      <c r="S467" t="s">
        <v>1252</v>
      </c>
    </row>
    <row r="468" spans="1:19">
      <c r="A468" t="s">
        <v>1796</v>
      </c>
      <c r="B468" t="s">
        <v>1797</v>
      </c>
      <c r="C468" t="s">
        <v>1798</v>
      </c>
      <c r="D468" t="s">
        <v>2677</v>
      </c>
      <c r="E468">
        <v>13</v>
      </c>
      <c r="G468" t="s">
        <v>118</v>
      </c>
      <c r="I468">
        <v>2013</v>
      </c>
      <c r="J468" s="18">
        <v>6</v>
      </c>
      <c r="K468" t="s">
        <v>1240</v>
      </c>
      <c r="L468" t="s">
        <v>2708</v>
      </c>
      <c r="S468" t="s">
        <v>2534</v>
      </c>
    </row>
    <row r="469" spans="1:19">
      <c r="A469" t="s">
        <v>1167</v>
      </c>
      <c r="B469" t="s">
        <v>1165</v>
      </c>
      <c r="C469" t="s">
        <v>1166</v>
      </c>
      <c r="D469" t="s">
        <v>2674</v>
      </c>
      <c r="E469">
        <v>69</v>
      </c>
      <c r="F469">
        <v>8</v>
      </c>
      <c r="G469" t="s">
        <v>459</v>
      </c>
      <c r="H469" t="s">
        <v>1168</v>
      </c>
      <c r="I469">
        <v>2013</v>
      </c>
      <c r="J469" s="18">
        <v>0</v>
      </c>
      <c r="K469" t="s">
        <v>1237</v>
      </c>
      <c r="L469" t="s">
        <v>2600</v>
      </c>
      <c r="M469" t="s">
        <v>1243</v>
      </c>
      <c r="N469" t="s">
        <v>2540</v>
      </c>
      <c r="O469" t="s">
        <v>2319</v>
      </c>
      <c r="S469" t="s">
        <v>1255</v>
      </c>
    </row>
    <row r="470" spans="1:19">
      <c r="A470" t="s">
        <v>196</v>
      </c>
      <c r="B470" t="s">
        <v>194</v>
      </c>
      <c r="C470" t="s">
        <v>195</v>
      </c>
      <c r="D470" t="s">
        <v>2687</v>
      </c>
      <c r="E470">
        <v>40</v>
      </c>
      <c r="F470">
        <v>15</v>
      </c>
      <c r="H470" t="s">
        <v>197</v>
      </c>
      <c r="I470">
        <v>2012</v>
      </c>
      <c r="J470" s="18">
        <v>9</v>
      </c>
      <c r="K470" t="s">
        <v>1240</v>
      </c>
      <c r="L470" t="s">
        <v>2708</v>
      </c>
      <c r="R470" t="s">
        <v>2328</v>
      </c>
      <c r="S470" t="s">
        <v>2327</v>
      </c>
    </row>
    <row r="471" spans="1:19">
      <c r="A471" t="s">
        <v>1948</v>
      </c>
      <c r="B471" t="s">
        <v>1949</v>
      </c>
      <c r="C471" t="s">
        <v>1950</v>
      </c>
      <c r="D471" t="s">
        <v>673</v>
      </c>
      <c r="E471">
        <v>52</v>
      </c>
      <c r="F471">
        <v>9</v>
      </c>
      <c r="G471" t="s">
        <v>113</v>
      </c>
      <c r="H471" t="s">
        <v>1951</v>
      </c>
      <c r="I471">
        <v>2013</v>
      </c>
      <c r="J471" s="18">
        <v>1</v>
      </c>
      <c r="K471" t="s">
        <v>1237</v>
      </c>
      <c r="L471" t="s">
        <v>2600</v>
      </c>
      <c r="M471" t="s">
        <v>1243</v>
      </c>
      <c r="N471" t="s">
        <v>2540</v>
      </c>
      <c r="O471" t="s">
        <v>2319</v>
      </c>
      <c r="S471" t="s">
        <v>1257</v>
      </c>
    </row>
    <row r="472" spans="1:19">
      <c r="A472" t="s">
        <v>1695</v>
      </c>
      <c r="B472" t="s">
        <v>1696</v>
      </c>
      <c r="C472" t="s">
        <v>1697</v>
      </c>
      <c r="D472" t="s">
        <v>2701</v>
      </c>
      <c r="E472">
        <v>108</v>
      </c>
      <c r="G472" t="s">
        <v>113</v>
      </c>
      <c r="H472" t="s">
        <v>1698</v>
      </c>
      <c r="I472">
        <v>2012</v>
      </c>
      <c r="J472" s="18">
        <v>12</v>
      </c>
      <c r="K472" t="s">
        <v>1240</v>
      </c>
      <c r="L472" t="s">
        <v>2709</v>
      </c>
      <c r="S472" t="s">
        <v>1256</v>
      </c>
    </row>
    <row r="473" spans="1:19">
      <c r="A473" t="s">
        <v>2239</v>
      </c>
      <c r="B473" t="s">
        <v>2240</v>
      </c>
      <c r="C473" t="s">
        <v>2241</v>
      </c>
      <c r="D473" t="s">
        <v>2242</v>
      </c>
      <c r="E473">
        <v>64</v>
      </c>
      <c r="F473">
        <v>4</v>
      </c>
      <c r="H473" t="s">
        <v>2243</v>
      </c>
      <c r="I473">
        <v>2012</v>
      </c>
      <c r="J473" s="18">
        <v>10</v>
      </c>
      <c r="K473" t="s">
        <v>1248</v>
      </c>
      <c r="L473" t="s">
        <v>2600</v>
      </c>
      <c r="M473" t="s">
        <v>2542</v>
      </c>
      <c r="Q473" t="s">
        <v>2547</v>
      </c>
      <c r="S473" t="s">
        <v>1255</v>
      </c>
    </row>
    <row r="474" spans="1:19">
      <c r="A474" t="s">
        <v>251</v>
      </c>
      <c r="B474" t="s">
        <v>249</v>
      </c>
      <c r="C474" t="s">
        <v>250</v>
      </c>
      <c r="D474" t="s">
        <v>244</v>
      </c>
      <c r="E474">
        <v>3</v>
      </c>
      <c r="H474">
        <v>1186</v>
      </c>
      <c r="I474">
        <v>2012</v>
      </c>
      <c r="J474" s="18">
        <v>15</v>
      </c>
      <c r="K474" t="s">
        <v>1240</v>
      </c>
      <c r="L474" t="s">
        <v>2719</v>
      </c>
      <c r="M474" t="s">
        <v>2344</v>
      </c>
    </row>
    <row r="475" spans="1:19">
      <c r="A475" t="s">
        <v>2046</v>
      </c>
      <c r="B475" t="s">
        <v>2047</v>
      </c>
      <c r="C475" t="s">
        <v>2048</v>
      </c>
      <c r="D475" t="s">
        <v>2509</v>
      </c>
      <c r="E475">
        <v>89</v>
      </c>
      <c r="H475" t="s">
        <v>2049</v>
      </c>
      <c r="I475">
        <v>2012</v>
      </c>
      <c r="J475" s="18">
        <v>2</v>
      </c>
      <c r="K475" t="s">
        <v>1245</v>
      </c>
    </row>
    <row r="476" spans="1:19">
      <c r="A476" t="s">
        <v>1605</v>
      </c>
      <c r="B476" t="s">
        <v>1606</v>
      </c>
      <c r="C476" t="s">
        <v>1607</v>
      </c>
      <c r="D476" t="s">
        <v>2671</v>
      </c>
      <c r="E476">
        <v>8</v>
      </c>
      <c r="F476">
        <v>8</v>
      </c>
      <c r="H476" t="s">
        <v>1608</v>
      </c>
      <c r="I476">
        <v>2013</v>
      </c>
      <c r="J476" s="18">
        <v>4</v>
      </c>
      <c r="K476" t="s">
        <v>1270</v>
      </c>
      <c r="L476" t="s">
        <v>2600</v>
      </c>
      <c r="M476" t="s">
        <v>2542</v>
      </c>
      <c r="S476" t="s">
        <v>1252</v>
      </c>
    </row>
    <row r="477" spans="1:19">
      <c r="A477" t="s">
        <v>853</v>
      </c>
      <c r="B477" t="s">
        <v>851</v>
      </c>
      <c r="C477" t="s">
        <v>852</v>
      </c>
      <c r="D477" t="s">
        <v>2671</v>
      </c>
      <c r="E477">
        <v>8</v>
      </c>
      <c r="F477">
        <v>3</v>
      </c>
      <c r="H477" t="s">
        <v>854</v>
      </c>
      <c r="I477">
        <v>2013</v>
      </c>
      <c r="J477" s="18">
        <v>5</v>
      </c>
      <c r="K477" t="s">
        <v>1240</v>
      </c>
      <c r="L477" t="s">
        <v>2600</v>
      </c>
      <c r="M477" t="s">
        <v>2542</v>
      </c>
      <c r="S477" t="s">
        <v>1252</v>
      </c>
    </row>
    <row r="478" spans="1:19">
      <c r="A478" t="s">
        <v>388</v>
      </c>
      <c r="B478" t="s">
        <v>386</v>
      </c>
      <c r="C478" t="s">
        <v>387</v>
      </c>
      <c r="D478" t="s">
        <v>2681</v>
      </c>
      <c r="E478">
        <v>30</v>
      </c>
      <c r="F478">
        <v>5</v>
      </c>
      <c r="H478" t="s">
        <v>390</v>
      </c>
      <c r="I478">
        <v>2012</v>
      </c>
      <c r="J478" s="18">
        <v>2</v>
      </c>
      <c r="K478" t="s">
        <v>1240</v>
      </c>
      <c r="L478" t="s">
        <v>2600</v>
      </c>
      <c r="M478" t="s">
        <v>2542</v>
      </c>
      <c r="S478" t="s">
        <v>2587</v>
      </c>
    </row>
    <row r="479" spans="1:19">
      <c r="A479" t="s">
        <v>1495</v>
      </c>
      <c r="B479" t="s">
        <v>1496</v>
      </c>
      <c r="C479" t="s">
        <v>1497</v>
      </c>
      <c r="D479" t="s">
        <v>2671</v>
      </c>
      <c r="E479">
        <v>8</v>
      </c>
      <c r="F479">
        <v>12</v>
      </c>
      <c r="G479" t="s">
        <v>965</v>
      </c>
      <c r="H479" t="s">
        <v>1498</v>
      </c>
      <c r="I479">
        <v>2013</v>
      </c>
      <c r="J479" s="18">
        <v>0</v>
      </c>
      <c r="K479" t="s">
        <v>1240</v>
      </c>
      <c r="L479" t="s">
        <v>2708</v>
      </c>
      <c r="S479" t="s">
        <v>1254</v>
      </c>
    </row>
    <row r="480" spans="1:19">
      <c r="A480" t="s">
        <v>1008</v>
      </c>
      <c r="B480" t="s">
        <v>1006</v>
      </c>
      <c r="C480" t="s">
        <v>1007</v>
      </c>
      <c r="D480" t="s">
        <v>2678</v>
      </c>
      <c r="E480">
        <v>9</v>
      </c>
      <c r="F480">
        <v>2</v>
      </c>
      <c r="H480" t="s">
        <v>1009</v>
      </c>
      <c r="I480">
        <v>2012</v>
      </c>
      <c r="J480" s="18">
        <v>2</v>
      </c>
      <c r="K480" t="s">
        <v>1169</v>
      </c>
      <c r="L480" t="s">
        <v>2601</v>
      </c>
      <c r="M480" t="s">
        <v>1253</v>
      </c>
      <c r="S480" t="s">
        <v>1258</v>
      </c>
    </row>
    <row r="481" spans="1:19">
      <c r="A481" t="s">
        <v>1431</v>
      </c>
      <c r="B481" t="s">
        <v>1432</v>
      </c>
      <c r="C481" t="s">
        <v>1433</v>
      </c>
      <c r="D481" t="s">
        <v>1434</v>
      </c>
      <c r="E481">
        <v>6</v>
      </c>
      <c r="G481" t="s">
        <v>213</v>
      </c>
      <c r="H481">
        <v>20</v>
      </c>
      <c r="I481">
        <v>2013</v>
      </c>
      <c r="J481" s="18">
        <v>0</v>
      </c>
      <c r="K481" t="s">
        <v>1240</v>
      </c>
      <c r="L481" t="s">
        <v>2600</v>
      </c>
      <c r="M481" t="s">
        <v>2542</v>
      </c>
      <c r="Q481" t="s">
        <v>2314</v>
      </c>
      <c r="S481" t="s">
        <v>1258</v>
      </c>
    </row>
    <row r="482" spans="1:19">
      <c r="A482" t="s">
        <v>472</v>
      </c>
      <c r="B482" t="s">
        <v>470</v>
      </c>
      <c r="C482" t="s">
        <v>471</v>
      </c>
      <c r="D482" t="s">
        <v>473</v>
      </c>
      <c r="E482">
        <v>5</v>
      </c>
      <c r="F482">
        <v>1</v>
      </c>
      <c r="H482" t="s">
        <v>474</v>
      </c>
      <c r="I482">
        <v>2013</v>
      </c>
      <c r="J482" s="18">
        <v>0</v>
      </c>
      <c r="K482" t="s">
        <v>1245</v>
      </c>
    </row>
    <row r="483" spans="1:19">
      <c r="A483" t="s">
        <v>765</v>
      </c>
      <c r="B483" t="s">
        <v>763</v>
      </c>
      <c r="C483" t="s">
        <v>764</v>
      </c>
      <c r="D483" t="s">
        <v>2698</v>
      </c>
      <c r="E483">
        <v>8</v>
      </c>
      <c r="F483">
        <v>9</v>
      </c>
      <c r="H483" t="s">
        <v>766</v>
      </c>
      <c r="I483">
        <v>2012</v>
      </c>
      <c r="J483" s="18">
        <v>18</v>
      </c>
      <c r="K483" t="s">
        <v>1237</v>
      </c>
      <c r="L483" t="s">
        <v>2709</v>
      </c>
      <c r="Q483" t="s">
        <v>2331</v>
      </c>
      <c r="S483" t="s">
        <v>1256</v>
      </c>
    </row>
    <row r="484" spans="1:19">
      <c r="A484" t="s">
        <v>247</v>
      </c>
      <c r="B484" t="s">
        <v>245</v>
      </c>
      <c r="C484" t="s">
        <v>246</v>
      </c>
      <c r="D484" t="s">
        <v>1773</v>
      </c>
      <c r="E484">
        <v>9</v>
      </c>
      <c r="F484">
        <v>2</v>
      </c>
      <c r="H484" t="s">
        <v>248</v>
      </c>
      <c r="I484">
        <v>2012</v>
      </c>
      <c r="J484" s="18">
        <v>9</v>
      </c>
      <c r="K484" t="s">
        <v>1236</v>
      </c>
      <c r="L484" t="s">
        <v>2719</v>
      </c>
      <c r="M484" t="s">
        <v>2344</v>
      </c>
    </row>
    <row r="485" spans="1:19">
      <c r="A485" t="s">
        <v>1362</v>
      </c>
      <c r="B485" t="s">
        <v>1673</v>
      </c>
      <c r="C485" t="s">
        <v>1363</v>
      </c>
      <c r="D485" t="s">
        <v>1364</v>
      </c>
      <c r="E485">
        <v>195</v>
      </c>
      <c r="F485">
        <v>24</v>
      </c>
      <c r="G485" t="s">
        <v>965</v>
      </c>
      <c r="H485" t="s">
        <v>1365</v>
      </c>
      <c r="I485">
        <v>2013</v>
      </c>
      <c r="J485" s="18">
        <v>1</v>
      </c>
      <c r="K485" t="s">
        <v>1236</v>
      </c>
      <c r="L485" t="s">
        <v>2709</v>
      </c>
      <c r="S485" t="s">
        <v>2534</v>
      </c>
    </row>
    <row r="486" spans="1:19">
      <c r="A486" t="s">
        <v>531</v>
      </c>
      <c r="B486" t="s">
        <v>529</v>
      </c>
      <c r="C486" t="s">
        <v>530</v>
      </c>
      <c r="D486" t="s">
        <v>527</v>
      </c>
      <c r="E486">
        <v>7</v>
      </c>
      <c r="F486">
        <v>4</v>
      </c>
      <c r="H486" t="s">
        <v>532</v>
      </c>
      <c r="I486">
        <v>2012</v>
      </c>
      <c r="J486" s="18">
        <v>0</v>
      </c>
      <c r="K486" t="s">
        <v>1245</v>
      </c>
    </row>
    <row r="487" spans="1:19">
      <c r="A487" t="s">
        <v>422</v>
      </c>
      <c r="B487" t="s">
        <v>420</v>
      </c>
      <c r="C487" t="s">
        <v>421</v>
      </c>
      <c r="D487" t="s">
        <v>2680</v>
      </c>
      <c r="E487">
        <v>288</v>
      </c>
      <c r="F487">
        <v>23</v>
      </c>
      <c r="H487" t="s">
        <v>423</v>
      </c>
      <c r="I487">
        <v>2013</v>
      </c>
      <c r="J487" s="18">
        <v>2</v>
      </c>
      <c r="K487" t="s">
        <v>1236</v>
      </c>
      <c r="L487" t="s">
        <v>2600</v>
      </c>
      <c r="M487" t="s">
        <v>1243</v>
      </c>
      <c r="N487" t="s">
        <v>2540</v>
      </c>
      <c r="O487" t="s">
        <v>2319</v>
      </c>
      <c r="S487" t="s">
        <v>2593</v>
      </c>
    </row>
    <row r="488" spans="1:19">
      <c r="A488" t="s">
        <v>1969</v>
      </c>
      <c r="B488" t="s">
        <v>1970</v>
      </c>
      <c r="C488" t="s">
        <v>1971</v>
      </c>
      <c r="D488" t="s">
        <v>1972</v>
      </c>
      <c r="E488">
        <v>45</v>
      </c>
      <c r="F488">
        <v>3</v>
      </c>
      <c r="G488" t="s">
        <v>113</v>
      </c>
      <c r="H488" t="s">
        <v>1973</v>
      </c>
      <c r="I488">
        <v>2012</v>
      </c>
      <c r="J488" s="18">
        <v>6</v>
      </c>
      <c r="K488" t="s">
        <v>1245</v>
      </c>
    </row>
    <row r="489" spans="1:19">
      <c r="A489" t="s">
        <v>1349</v>
      </c>
      <c r="B489" t="s">
        <v>1350</v>
      </c>
      <c r="C489" t="s">
        <v>1351</v>
      </c>
      <c r="D489" t="s">
        <v>1352</v>
      </c>
      <c r="E489">
        <v>14</v>
      </c>
      <c r="F489">
        <v>10</v>
      </c>
      <c r="G489" t="s">
        <v>136</v>
      </c>
      <c r="H489" t="s">
        <v>1353</v>
      </c>
      <c r="I489">
        <v>2013</v>
      </c>
      <c r="J489" s="18">
        <v>1</v>
      </c>
      <c r="K489" t="s">
        <v>1169</v>
      </c>
      <c r="L489" t="s">
        <v>2600</v>
      </c>
      <c r="M489" t="s">
        <v>1243</v>
      </c>
      <c r="N489" t="s">
        <v>2540</v>
      </c>
      <c r="O489" t="s">
        <v>2319</v>
      </c>
      <c r="R489" t="s">
        <v>1503</v>
      </c>
      <c r="S489" t="s">
        <v>1251</v>
      </c>
    </row>
    <row r="490" spans="1:19">
      <c r="A490" t="s">
        <v>2617</v>
      </c>
      <c r="D490" t="s">
        <v>2677</v>
      </c>
      <c r="J490" s="18">
        <v>1</v>
      </c>
      <c r="K490" t="s">
        <v>1169</v>
      </c>
      <c r="L490" t="s">
        <v>2719</v>
      </c>
    </row>
    <row r="491" spans="1:19">
      <c r="A491" t="s">
        <v>719</v>
      </c>
      <c r="B491" t="s">
        <v>717</v>
      </c>
      <c r="C491" t="s">
        <v>718</v>
      </c>
      <c r="D491" t="s">
        <v>720</v>
      </c>
      <c r="E491">
        <v>69</v>
      </c>
      <c r="F491">
        <v>9</v>
      </c>
      <c r="H491" t="s">
        <v>721</v>
      </c>
      <c r="I491">
        <v>2013</v>
      </c>
      <c r="J491" s="18">
        <v>0</v>
      </c>
      <c r="K491" t="s">
        <v>1236</v>
      </c>
      <c r="L491" t="s">
        <v>2600</v>
      </c>
      <c r="M491" t="s">
        <v>1243</v>
      </c>
      <c r="N491" t="s">
        <v>2540</v>
      </c>
      <c r="O491" t="s">
        <v>2319</v>
      </c>
      <c r="R491" t="s">
        <v>1503</v>
      </c>
      <c r="S491" t="s">
        <v>1512</v>
      </c>
    </row>
    <row r="492" spans="1:19">
      <c r="A492" t="s">
        <v>2608</v>
      </c>
      <c r="D492" t="s">
        <v>673</v>
      </c>
      <c r="J492" s="18">
        <v>7</v>
      </c>
      <c r="K492" t="s">
        <v>1236</v>
      </c>
      <c r="L492" t="s">
        <v>2709</v>
      </c>
      <c r="S492" t="s">
        <v>2516</v>
      </c>
    </row>
    <row r="493" spans="1:19">
      <c r="A493" t="s">
        <v>1163</v>
      </c>
      <c r="B493" t="s">
        <v>1161</v>
      </c>
      <c r="C493" t="s">
        <v>1162</v>
      </c>
      <c r="D493" t="s">
        <v>720</v>
      </c>
      <c r="E493">
        <v>68</v>
      </c>
      <c r="F493">
        <v>12</v>
      </c>
      <c r="G493" t="s">
        <v>965</v>
      </c>
      <c r="H493" t="s">
        <v>1164</v>
      </c>
      <c r="I493">
        <v>2012</v>
      </c>
      <c r="J493" s="18">
        <v>3</v>
      </c>
      <c r="K493" t="s">
        <v>1236</v>
      </c>
      <c r="L493" t="s">
        <v>2709</v>
      </c>
      <c r="S493" t="s">
        <v>1252</v>
      </c>
    </row>
    <row r="494" spans="1:19">
      <c r="A494" t="s">
        <v>2634</v>
      </c>
      <c r="D494" t="s">
        <v>2680</v>
      </c>
      <c r="J494" s="18">
        <v>1</v>
      </c>
      <c r="K494" t="s">
        <v>1236</v>
      </c>
      <c r="L494" t="s">
        <v>2709</v>
      </c>
    </row>
    <row r="495" spans="1:19">
      <c r="A495" t="s">
        <v>1394</v>
      </c>
      <c r="B495" t="s">
        <v>1395</v>
      </c>
      <c r="C495" t="s">
        <v>1396</v>
      </c>
      <c r="D495" t="s">
        <v>31</v>
      </c>
      <c r="E495">
        <v>21</v>
      </c>
      <c r="F495">
        <v>10</v>
      </c>
      <c r="G495" t="s">
        <v>136</v>
      </c>
      <c r="H495" t="s">
        <v>1397</v>
      </c>
      <c r="I495">
        <v>2013</v>
      </c>
      <c r="J495" s="18">
        <v>3</v>
      </c>
      <c r="K495" t="s">
        <v>1236</v>
      </c>
      <c r="L495" t="s">
        <v>2709</v>
      </c>
      <c r="S495" t="s">
        <v>2534</v>
      </c>
    </row>
    <row r="496" spans="1:19">
      <c r="A496" t="s">
        <v>1515</v>
      </c>
      <c r="B496" t="s">
        <v>1516</v>
      </c>
      <c r="C496" t="s">
        <v>1517</v>
      </c>
      <c r="D496" t="s">
        <v>2680</v>
      </c>
      <c r="E496">
        <v>288</v>
      </c>
      <c r="F496">
        <v>22</v>
      </c>
      <c r="G496" t="s">
        <v>757</v>
      </c>
      <c r="H496" t="s">
        <v>1518</v>
      </c>
      <c r="I496">
        <v>2013</v>
      </c>
      <c r="J496" s="18">
        <v>0</v>
      </c>
      <c r="K496" t="s">
        <v>1240</v>
      </c>
      <c r="L496" t="s">
        <v>2708</v>
      </c>
      <c r="S496" t="s">
        <v>1256</v>
      </c>
    </row>
    <row r="497" spans="1:20">
      <c r="A497" t="s">
        <v>1926</v>
      </c>
      <c r="B497" t="s">
        <v>1927</v>
      </c>
      <c r="C497" t="s">
        <v>1928</v>
      </c>
      <c r="D497" t="s">
        <v>2672</v>
      </c>
      <c r="E497">
        <v>9</v>
      </c>
      <c r="F497">
        <v>11</v>
      </c>
      <c r="G497" t="s">
        <v>213</v>
      </c>
      <c r="H497" t="s">
        <v>1929</v>
      </c>
      <c r="I497">
        <v>2013</v>
      </c>
      <c r="J497" s="18">
        <v>3</v>
      </c>
      <c r="K497" t="s">
        <v>1169</v>
      </c>
      <c r="L497" t="s">
        <v>2600</v>
      </c>
      <c r="M497" t="s">
        <v>1243</v>
      </c>
      <c r="N497" t="s">
        <v>2540</v>
      </c>
      <c r="O497" t="s">
        <v>1246</v>
      </c>
      <c r="S497" t="s">
        <v>1254</v>
      </c>
    </row>
    <row r="498" spans="1:20">
      <c r="A498" t="s">
        <v>1660</v>
      </c>
      <c r="B498" t="s">
        <v>1661</v>
      </c>
      <c r="C498" t="s">
        <v>1662</v>
      </c>
      <c r="D498" t="s">
        <v>1663</v>
      </c>
      <c r="E498">
        <v>18</v>
      </c>
      <c r="F498">
        <v>5</v>
      </c>
      <c r="G498" t="s">
        <v>757</v>
      </c>
      <c r="H498" t="s">
        <v>1664</v>
      </c>
      <c r="I498">
        <v>2012</v>
      </c>
      <c r="J498" s="18">
        <v>0</v>
      </c>
      <c r="K498" t="s">
        <v>1240</v>
      </c>
      <c r="L498" t="s">
        <v>2719</v>
      </c>
      <c r="M498" t="s">
        <v>2344</v>
      </c>
    </row>
    <row r="499" spans="1:20">
      <c r="A499" t="s">
        <v>1634</v>
      </c>
      <c r="B499" t="s">
        <v>1635</v>
      </c>
      <c r="C499" t="s">
        <v>1636</v>
      </c>
      <c r="D499" t="s">
        <v>2683</v>
      </c>
      <c r="E499">
        <v>34</v>
      </c>
      <c r="F499">
        <v>10</v>
      </c>
      <c r="G499" t="s">
        <v>118</v>
      </c>
      <c r="H499" t="s">
        <v>1638</v>
      </c>
      <c r="I499">
        <v>2013</v>
      </c>
      <c r="J499" s="18">
        <v>2</v>
      </c>
      <c r="K499" t="s">
        <v>1169</v>
      </c>
      <c r="L499" t="s">
        <v>2719</v>
      </c>
      <c r="M499" t="s">
        <v>2553</v>
      </c>
    </row>
    <row r="500" spans="1:20">
      <c r="A500" t="s">
        <v>849</v>
      </c>
      <c r="B500" t="s">
        <v>847</v>
      </c>
      <c r="C500" t="s">
        <v>848</v>
      </c>
      <c r="D500" t="s">
        <v>2671</v>
      </c>
      <c r="E500">
        <v>7</v>
      </c>
      <c r="F500">
        <v>6</v>
      </c>
      <c r="H500" t="s">
        <v>850</v>
      </c>
      <c r="I500">
        <v>2012</v>
      </c>
      <c r="J500" s="18">
        <v>1</v>
      </c>
      <c r="K500" t="s">
        <v>1237</v>
      </c>
      <c r="L500" t="s">
        <v>2709</v>
      </c>
      <c r="S500" t="s">
        <v>1256</v>
      </c>
    </row>
    <row r="501" spans="1:20">
      <c r="A501" t="s">
        <v>1409</v>
      </c>
      <c r="B501" t="s">
        <v>1410</v>
      </c>
      <c r="C501" t="s">
        <v>1411</v>
      </c>
      <c r="D501" t="s">
        <v>2688</v>
      </c>
      <c r="E501">
        <v>110</v>
      </c>
      <c r="F501">
        <v>40</v>
      </c>
      <c r="G501" t="s">
        <v>136</v>
      </c>
      <c r="H501" t="s">
        <v>1412</v>
      </c>
      <c r="I501">
        <v>2013</v>
      </c>
      <c r="J501" s="18">
        <v>4</v>
      </c>
      <c r="K501" t="s">
        <v>1236</v>
      </c>
      <c r="L501" t="s">
        <v>2709</v>
      </c>
      <c r="S501" t="s">
        <v>1258</v>
      </c>
    </row>
    <row r="502" spans="1:20">
      <c r="A502" t="s">
        <v>845</v>
      </c>
      <c r="B502" t="s">
        <v>843</v>
      </c>
      <c r="C502" t="s">
        <v>844</v>
      </c>
      <c r="D502" t="s">
        <v>2671</v>
      </c>
      <c r="E502">
        <v>7</v>
      </c>
      <c r="F502">
        <v>8</v>
      </c>
      <c r="H502" t="s">
        <v>846</v>
      </c>
      <c r="I502">
        <v>2012</v>
      </c>
      <c r="J502" s="18">
        <v>5</v>
      </c>
      <c r="K502" t="s">
        <v>1169</v>
      </c>
      <c r="L502" t="s">
        <v>2600</v>
      </c>
      <c r="M502" t="s">
        <v>1243</v>
      </c>
      <c r="N502" t="s">
        <v>2540</v>
      </c>
      <c r="O502" t="s">
        <v>1246</v>
      </c>
      <c r="R502" t="s">
        <v>1282</v>
      </c>
      <c r="S502" t="s">
        <v>1251</v>
      </c>
    </row>
    <row r="503" spans="1:20">
      <c r="A503" t="s">
        <v>374</v>
      </c>
      <c r="B503" t="s">
        <v>372</v>
      </c>
      <c r="C503" t="s">
        <v>373</v>
      </c>
      <c r="D503" t="s">
        <v>2682</v>
      </c>
      <c r="E503">
        <v>53</v>
      </c>
      <c r="F503">
        <v>1</v>
      </c>
      <c r="H503" t="s">
        <v>376</v>
      </c>
      <c r="I503">
        <v>2013</v>
      </c>
      <c r="J503" s="18">
        <v>4</v>
      </c>
      <c r="K503" t="s">
        <v>1169</v>
      </c>
      <c r="L503" t="s">
        <v>2600</v>
      </c>
      <c r="M503" t="s">
        <v>1243</v>
      </c>
      <c r="N503" t="s">
        <v>2540</v>
      </c>
      <c r="O503" t="s">
        <v>1246</v>
      </c>
      <c r="S503" t="s">
        <v>2323</v>
      </c>
    </row>
    <row r="504" spans="1:20">
      <c r="A504" t="s">
        <v>458</v>
      </c>
      <c r="B504" t="s">
        <v>456</v>
      </c>
      <c r="C504" t="s">
        <v>457</v>
      </c>
      <c r="D504" t="s">
        <v>370</v>
      </c>
      <c r="E504">
        <v>19</v>
      </c>
      <c r="F504">
        <v>8</v>
      </c>
      <c r="G504" t="s">
        <v>459</v>
      </c>
      <c r="H504" t="s">
        <v>460</v>
      </c>
      <c r="I504">
        <v>2012</v>
      </c>
      <c r="J504" s="18">
        <v>1</v>
      </c>
      <c r="K504" t="s">
        <v>1169</v>
      </c>
      <c r="L504" t="s">
        <v>2601</v>
      </c>
      <c r="M504" t="s">
        <v>1253</v>
      </c>
      <c r="S504" t="s">
        <v>1252</v>
      </c>
      <c r="T504" t="s">
        <v>2345</v>
      </c>
    </row>
    <row r="505" spans="1:20">
      <c r="A505" t="s">
        <v>2126</v>
      </c>
      <c r="B505" t="s">
        <v>2127</v>
      </c>
      <c r="C505" t="s">
        <v>2128</v>
      </c>
      <c r="D505" t="s">
        <v>2129</v>
      </c>
      <c r="E505">
        <v>55</v>
      </c>
      <c r="F505">
        <v>4</v>
      </c>
      <c r="G505" t="s">
        <v>118</v>
      </c>
      <c r="H505" t="s">
        <v>2130</v>
      </c>
      <c r="I505">
        <v>2012</v>
      </c>
      <c r="J505" s="18">
        <v>6</v>
      </c>
      <c r="K505" t="s">
        <v>1248</v>
      </c>
      <c r="L505" t="s">
        <v>2719</v>
      </c>
      <c r="M505" t="s">
        <v>2344</v>
      </c>
    </row>
    <row r="506" spans="1:20">
      <c r="A506" t="s">
        <v>1379</v>
      </c>
      <c r="B506" t="s">
        <v>1380</v>
      </c>
      <c r="C506" t="s">
        <v>1381</v>
      </c>
      <c r="D506" t="s">
        <v>2671</v>
      </c>
      <c r="E506">
        <v>8</v>
      </c>
      <c r="F506">
        <v>9</v>
      </c>
      <c r="G506" t="s">
        <v>427</v>
      </c>
      <c r="H506" t="s">
        <v>1382</v>
      </c>
      <c r="I506">
        <v>2013</v>
      </c>
      <c r="J506" s="18">
        <v>1</v>
      </c>
      <c r="K506" t="s">
        <v>1240</v>
      </c>
      <c r="L506" t="s">
        <v>2600</v>
      </c>
      <c r="M506" t="s">
        <v>1243</v>
      </c>
      <c r="N506" t="s">
        <v>2540</v>
      </c>
      <c r="O506" t="s">
        <v>2319</v>
      </c>
      <c r="Q506" t="s">
        <v>2315</v>
      </c>
      <c r="S506" t="s">
        <v>1256</v>
      </c>
    </row>
    <row r="507" spans="1:20">
      <c r="A507" t="s">
        <v>1047</v>
      </c>
      <c r="B507" t="s">
        <v>1045</v>
      </c>
      <c r="C507" t="s">
        <v>1046</v>
      </c>
      <c r="D507" t="s">
        <v>509</v>
      </c>
      <c r="E507">
        <v>14</v>
      </c>
      <c r="F507">
        <v>11</v>
      </c>
      <c r="G507" t="s">
        <v>213</v>
      </c>
      <c r="H507" t="s">
        <v>1048</v>
      </c>
      <c r="I507">
        <v>2012</v>
      </c>
      <c r="J507" s="18">
        <v>5</v>
      </c>
      <c r="K507" t="s">
        <v>1237</v>
      </c>
      <c r="L507" t="s">
        <v>2709</v>
      </c>
      <c r="R507" t="s">
        <v>1281</v>
      </c>
      <c r="S507" t="s">
        <v>1258</v>
      </c>
    </row>
    <row r="508" spans="1:20">
      <c r="A508" t="s">
        <v>239</v>
      </c>
      <c r="B508" t="s">
        <v>237</v>
      </c>
      <c r="C508" t="s">
        <v>238</v>
      </c>
      <c r="D508" t="s">
        <v>2700</v>
      </c>
      <c r="E508">
        <v>7</v>
      </c>
      <c r="F508">
        <v>8</v>
      </c>
      <c r="H508" t="s">
        <v>240</v>
      </c>
      <c r="I508">
        <v>2012</v>
      </c>
      <c r="J508" s="18">
        <v>44</v>
      </c>
      <c r="K508" t="s">
        <v>1169</v>
      </c>
      <c r="L508" t="s">
        <v>2708</v>
      </c>
      <c r="S508" t="s">
        <v>2536</v>
      </c>
    </row>
    <row r="509" spans="1:20">
      <c r="A509" t="s">
        <v>769</v>
      </c>
      <c r="B509" t="s">
        <v>767</v>
      </c>
      <c r="C509" t="s">
        <v>768</v>
      </c>
      <c r="D509" t="s">
        <v>2671</v>
      </c>
      <c r="E509">
        <v>7</v>
      </c>
      <c r="F509">
        <v>2</v>
      </c>
      <c r="H509" t="s">
        <v>770</v>
      </c>
      <c r="I509">
        <v>2012</v>
      </c>
      <c r="J509" s="18">
        <v>6</v>
      </c>
      <c r="K509" t="s">
        <v>1169</v>
      </c>
      <c r="L509" t="s">
        <v>2601</v>
      </c>
      <c r="M509" t="s">
        <v>1253</v>
      </c>
      <c r="Q509" t="s">
        <v>2512</v>
      </c>
      <c r="S509" t="s">
        <v>1501</v>
      </c>
    </row>
    <row r="510" spans="1:20">
      <c r="A510" t="s">
        <v>1092</v>
      </c>
      <c r="B510" t="s">
        <v>1090</v>
      </c>
      <c r="C510" t="s">
        <v>1091</v>
      </c>
      <c r="D510" t="s">
        <v>2502</v>
      </c>
      <c r="E510">
        <v>13</v>
      </c>
      <c r="F510">
        <v>1</v>
      </c>
      <c r="H510">
        <v>220</v>
      </c>
      <c r="I510">
        <v>2012</v>
      </c>
      <c r="J510" s="18">
        <v>3</v>
      </c>
      <c r="K510" t="s">
        <v>1241</v>
      </c>
      <c r="L510" t="s">
        <v>2708</v>
      </c>
      <c r="S510" t="s">
        <v>2520</v>
      </c>
    </row>
    <row r="511" spans="1:20">
      <c r="A511" t="s">
        <v>504</v>
      </c>
      <c r="B511" t="s">
        <v>502</v>
      </c>
      <c r="C511" t="s">
        <v>503</v>
      </c>
      <c r="D511" t="s">
        <v>2661</v>
      </c>
      <c r="E511">
        <v>18</v>
      </c>
      <c r="H511" t="s">
        <v>505</v>
      </c>
      <c r="I511">
        <v>2012</v>
      </c>
      <c r="J511" s="18">
        <v>7</v>
      </c>
      <c r="K511" t="s">
        <v>1248</v>
      </c>
      <c r="L511" t="s">
        <v>2709</v>
      </c>
      <c r="S511" t="s">
        <v>1256</v>
      </c>
    </row>
    <row r="512" spans="1:20">
      <c r="A512" t="s">
        <v>2029</v>
      </c>
      <c r="B512" t="s">
        <v>2030</v>
      </c>
      <c r="C512" t="s">
        <v>2031</v>
      </c>
      <c r="D512" t="s">
        <v>513</v>
      </c>
      <c r="E512">
        <v>2013</v>
      </c>
      <c r="I512">
        <v>2013</v>
      </c>
      <c r="J512" s="18">
        <v>1</v>
      </c>
      <c r="K512" t="s">
        <v>1240</v>
      </c>
      <c r="L512" t="s">
        <v>2708</v>
      </c>
      <c r="S512" t="s">
        <v>1251</v>
      </c>
    </row>
    <row r="513" spans="1:21">
      <c r="A513" t="s">
        <v>312</v>
      </c>
      <c r="B513" t="s">
        <v>310</v>
      </c>
      <c r="C513" t="s">
        <v>311</v>
      </c>
      <c r="D513" t="s">
        <v>313</v>
      </c>
      <c r="E513">
        <v>23</v>
      </c>
      <c r="F513" s="2">
        <v>41641</v>
      </c>
      <c r="H513" t="s">
        <v>314</v>
      </c>
      <c r="I513">
        <v>2013</v>
      </c>
      <c r="J513" s="18">
        <v>4</v>
      </c>
      <c r="K513" t="s">
        <v>1240</v>
      </c>
      <c r="L513" t="s">
        <v>2600</v>
      </c>
      <c r="M513" t="s">
        <v>2542</v>
      </c>
      <c r="S513" t="s">
        <v>2590</v>
      </c>
    </row>
    <row r="514" spans="1:21">
      <c r="A514" t="s">
        <v>1444</v>
      </c>
      <c r="B514" t="s">
        <v>1445</v>
      </c>
      <c r="C514" t="s">
        <v>1446</v>
      </c>
      <c r="D514" t="s">
        <v>2685</v>
      </c>
      <c r="E514">
        <v>14</v>
      </c>
      <c r="F514">
        <v>4</v>
      </c>
      <c r="G514" t="s">
        <v>965</v>
      </c>
      <c r="H514" t="s">
        <v>1447</v>
      </c>
      <c r="I514">
        <v>2013</v>
      </c>
      <c r="J514" s="18">
        <v>0</v>
      </c>
      <c r="K514" t="s">
        <v>1236</v>
      </c>
      <c r="L514" t="s">
        <v>2709</v>
      </c>
      <c r="Q514" t="s">
        <v>2332</v>
      </c>
      <c r="S514" t="s">
        <v>1512</v>
      </c>
    </row>
    <row r="515" spans="1:21">
      <c r="A515" t="s">
        <v>1775</v>
      </c>
      <c r="B515" t="s">
        <v>1776</v>
      </c>
      <c r="C515" t="s">
        <v>1777</v>
      </c>
      <c r="D515" t="s">
        <v>2675</v>
      </c>
      <c r="E515">
        <v>1824</v>
      </c>
      <c r="F515">
        <v>4</v>
      </c>
      <c r="H515" t="s">
        <v>1778</v>
      </c>
      <c r="I515">
        <v>2012</v>
      </c>
      <c r="J515" s="18">
        <v>10</v>
      </c>
      <c r="K515" t="s">
        <v>1248</v>
      </c>
      <c r="L515" t="s">
        <v>2709</v>
      </c>
      <c r="S515" t="s">
        <v>1252</v>
      </c>
    </row>
    <row r="516" spans="1:21">
      <c r="A516" t="s">
        <v>1836</v>
      </c>
      <c r="B516" t="s">
        <v>1837</v>
      </c>
      <c r="C516" t="s">
        <v>1838</v>
      </c>
      <c r="D516" t="s">
        <v>1839</v>
      </c>
      <c r="E516">
        <v>47</v>
      </c>
      <c r="F516">
        <v>3</v>
      </c>
      <c r="G516" t="s">
        <v>103</v>
      </c>
      <c r="H516" t="s">
        <v>1840</v>
      </c>
      <c r="I516">
        <v>2012</v>
      </c>
      <c r="J516" s="18">
        <v>1</v>
      </c>
      <c r="K516" t="s">
        <v>1248</v>
      </c>
      <c r="L516" t="s">
        <v>2600</v>
      </c>
      <c r="M516" t="s">
        <v>1243</v>
      </c>
      <c r="Q516" t="s">
        <v>2552</v>
      </c>
      <c r="S516" t="s">
        <v>1257</v>
      </c>
    </row>
    <row r="517" spans="1:21">
      <c r="A517" t="s">
        <v>2193</v>
      </c>
      <c r="B517" t="s">
        <v>2194</v>
      </c>
      <c r="C517" t="s">
        <v>2195</v>
      </c>
      <c r="D517" t="s">
        <v>1964</v>
      </c>
      <c r="I517">
        <v>2013</v>
      </c>
      <c r="J517" s="18">
        <v>1</v>
      </c>
      <c r="K517" t="s">
        <v>1169</v>
      </c>
      <c r="L517" t="s">
        <v>2601</v>
      </c>
      <c r="M517" t="s">
        <v>1253</v>
      </c>
      <c r="S517" t="s">
        <v>1251</v>
      </c>
    </row>
    <row r="518" spans="1:21">
      <c r="A518" t="s">
        <v>2611</v>
      </c>
      <c r="D518" t="s">
        <v>2675</v>
      </c>
      <c r="J518" s="18">
        <v>2</v>
      </c>
      <c r="K518" t="s">
        <v>1248</v>
      </c>
      <c r="L518" t="s">
        <v>2719</v>
      </c>
    </row>
    <row r="519" spans="1:21">
      <c r="A519" t="s">
        <v>1799</v>
      </c>
      <c r="B519" t="s">
        <v>1800</v>
      </c>
      <c r="C519" t="s">
        <v>1801</v>
      </c>
      <c r="D519" t="s">
        <v>2671</v>
      </c>
      <c r="E519">
        <v>7</v>
      </c>
      <c r="F519">
        <v>9</v>
      </c>
      <c r="G519" t="s">
        <v>427</v>
      </c>
      <c r="H519" t="s">
        <v>1802</v>
      </c>
      <c r="I519">
        <v>2012</v>
      </c>
      <c r="J519" s="18">
        <v>1</v>
      </c>
      <c r="K519" t="s">
        <v>1240</v>
      </c>
      <c r="L519" t="s">
        <v>2708</v>
      </c>
      <c r="S519" t="s">
        <v>1256</v>
      </c>
    </row>
    <row r="520" spans="1:21">
      <c r="A520" t="s">
        <v>979</v>
      </c>
      <c r="B520" t="s">
        <v>977</v>
      </c>
      <c r="C520" t="s">
        <v>978</v>
      </c>
      <c r="D520" t="s">
        <v>1567</v>
      </c>
      <c r="E520">
        <v>179</v>
      </c>
      <c r="F520">
        <v>3</v>
      </c>
      <c r="G520" t="s">
        <v>427</v>
      </c>
      <c r="H520" t="s">
        <v>980</v>
      </c>
      <c r="I520">
        <v>2012</v>
      </c>
      <c r="J520" s="18">
        <v>3</v>
      </c>
      <c r="K520" t="s">
        <v>1240</v>
      </c>
      <c r="L520" t="s">
        <v>2719</v>
      </c>
      <c r="M520" t="s">
        <v>2344</v>
      </c>
    </row>
    <row r="521" spans="1:21">
      <c r="A521" t="s">
        <v>1077</v>
      </c>
      <c r="B521" t="s">
        <v>1075</v>
      </c>
      <c r="C521" t="s">
        <v>1076</v>
      </c>
      <c r="D521" t="s">
        <v>2697</v>
      </c>
      <c r="E521">
        <v>12</v>
      </c>
      <c r="F521">
        <v>1</v>
      </c>
      <c r="H521">
        <v>13</v>
      </c>
      <c r="I521">
        <v>2012</v>
      </c>
      <c r="J521" s="18">
        <v>14</v>
      </c>
      <c r="K521" t="s">
        <v>1240</v>
      </c>
      <c r="L521" t="s">
        <v>2600</v>
      </c>
      <c r="M521" t="s">
        <v>2542</v>
      </c>
      <c r="S521" t="s">
        <v>2587</v>
      </c>
    </row>
    <row r="522" spans="1:21">
      <c r="A522" t="s">
        <v>243</v>
      </c>
      <c r="B522" t="s">
        <v>241</v>
      </c>
      <c r="C522" t="s">
        <v>242</v>
      </c>
      <c r="D522" t="s">
        <v>244</v>
      </c>
      <c r="E522">
        <v>4</v>
      </c>
      <c r="H522">
        <v>1766</v>
      </c>
      <c r="I522">
        <v>2013</v>
      </c>
      <c r="J522" s="18">
        <v>1</v>
      </c>
      <c r="K522" t="s">
        <v>1237</v>
      </c>
      <c r="L522" t="s">
        <v>2600</v>
      </c>
      <c r="M522" t="s">
        <v>1243</v>
      </c>
      <c r="N522" t="s">
        <v>2540</v>
      </c>
      <c r="O522" t="s">
        <v>2319</v>
      </c>
      <c r="P522">
        <v>12</v>
      </c>
      <c r="S522" t="s">
        <v>1256</v>
      </c>
      <c r="U522" t="s">
        <v>1279</v>
      </c>
    </row>
    <row r="523" spans="1:21">
      <c r="A523" t="s">
        <v>761</v>
      </c>
      <c r="B523" t="s">
        <v>759</v>
      </c>
      <c r="C523" t="s">
        <v>760</v>
      </c>
      <c r="D523" t="s">
        <v>2698</v>
      </c>
      <c r="E523">
        <v>8</v>
      </c>
      <c r="F523">
        <v>10</v>
      </c>
      <c r="H523" t="s">
        <v>762</v>
      </c>
      <c r="I523">
        <v>2012</v>
      </c>
      <c r="J523" s="18">
        <v>16</v>
      </c>
      <c r="K523" t="s">
        <v>1240</v>
      </c>
      <c r="L523" t="s">
        <v>2709</v>
      </c>
      <c r="R523" t="s">
        <v>1282</v>
      </c>
      <c r="S523" t="s">
        <v>1251</v>
      </c>
    </row>
    <row r="524" spans="1:21">
      <c r="A524" t="s">
        <v>1678</v>
      </c>
      <c r="B524" t="s">
        <v>1679</v>
      </c>
      <c r="C524" t="s">
        <v>1680</v>
      </c>
      <c r="D524" t="s">
        <v>1946</v>
      </c>
      <c r="E524">
        <v>13</v>
      </c>
      <c r="F524">
        <v>5</v>
      </c>
      <c r="G524" t="s">
        <v>113</v>
      </c>
      <c r="H524" t="s">
        <v>1681</v>
      </c>
      <c r="I524">
        <v>2013</v>
      </c>
      <c r="J524" s="18">
        <v>1</v>
      </c>
      <c r="K524" t="s">
        <v>1245</v>
      </c>
    </row>
    <row r="525" spans="1:21">
      <c r="A525" t="s">
        <v>521</v>
      </c>
      <c r="B525" t="s">
        <v>519</v>
      </c>
      <c r="C525" t="s">
        <v>520</v>
      </c>
      <c r="D525" t="s">
        <v>522</v>
      </c>
      <c r="E525">
        <v>23</v>
      </c>
      <c r="F525">
        <v>3</v>
      </c>
      <c r="G525" t="s">
        <v>103</v>
      </c>
      <c r="H525" t="s">
        <v>523</v>
      </c>
      <c r="I525">
        <v>2013</v>
      </c>
      <c r="J525" s="18">
        <v>5</v>
      </c>
      <c r="K525" t="s">
        <v>1248</v>
      </c>
      <c r="L525" t="s">
        <v>2719</v>
      </c>
      <c r="M525" t="s">
        <v>2344</v>
      </c>
    </row>
    <row r="526" spans="1:21">
      <c r="A526" t="s">
        <v>1183</v>
      </c>
      <c r="B526" t="s">
        <v>1181</v>
      </c>
      <c r="C526" t="s">
        <v>1182</v>
      </c>
      <c r="D526" t="s">
        <v>2672</v>
      </c>
      <c r="E526">
        <v>8</v>
      </c>
      <c r="F526">
        <v>8</v>
      </c>
      <c r="G526" t="s">
        <v>459</v>
      </c>
      <c r="I526">
        <v>2012</v>
      </c>
      <c r="J526" s="18">
        <v>0</v>
      </c>
      <c r="K526" t="s">
        <v>1240</v>
      </c>
      <c r="L526" t="s">
        <v>2600</v>
      </c>
      <c r="M526" t="s">
        <v>1243</v>
      </c>
      <c r="Q526" t="s">
        <v>1309</v>
      </c>
      <c r="S526" t="s">
        <v>1258</v>
      </c>
    </row>
    <row r="527" spans="1:21">
      <c r="A527" t="s">
        <v>2260</v>
      </c>
      <c r="B527" t="s">
        <v>2261</v>
      </c>
      <c r="C527" t="s">
        <v>2262</v>
      </c>
      <c r="D527" t="s">
        <v>2263</v>
      </c>
      <c r="E527">
        <v>58</v>
      </c>
      <c r="F527">
        <v>9</v>
      </c>
      <c r="G527" t="s">
        <v>113</v>
      </c>
      <c r="H527" t="s">
        <v>2264</v>
      </c>
      <c r="I527">
        <v>2013</v>
      </c>
      <c r="J527" s="18">
        <v>0</v>
      </c>
      <c r="K527" t="s">
        <v>1248</v>
      </c>
      <c r="L527" t="s">
        <v>2719</v>
      </c>
      <c r="M527" t="s">
        <v>2344</v>
      </c>
    </row>
    <row r="528" spans="1:21">
      <c r="A528" t="s">
        <v>1039</v>
      </c>
      <c r="B528" t="s">
        <v>1037</v>
      </c>
      <c r="C528" t="s">
        <v>1038</v>
      </c>
      <c r="D528" t="s">
        <v>2661</v>
      </c>
      <c r="E528">
        <v>17</v>
      </c>
      <c r="G528" t="s">
        <v>123</v>
      </c>
      <c r="H528" t="s">
        <v>1040</v>
      </c>
      <c r="I528">
        <v>2012</v>
      </c>
      <c r="J528" s="18">
        <v>8</v>
      </c>
      <c r="K528" t="s">
        <v>1245</v>
      </c>
    </row>
    <row r="529" spans="1:19">
      <c r="A529" t="s">
        <v>189</v>
      </c>
      <c r="B529" t="s">
        <v>187</v>
      </c>
      <c r="C529" t="s">
        <v>188</v>
      </c>
      <c r="D529" t="s">
        <v>2687</v>
      </c>
      <c r="E529">
        <v>40</v>
      </c>
      <c r="F529" t="s">
        <v>185</v>
      </c>
      <c r="H529" t="s">
        <v>190</v>
      </c>
      <c r="I529">
        <v>2012</v>
      </c>
      <c r="J529" s="18">
        <v>12</v>
      </c>
      <c r="K529" t="s">
        <v>1241</v>
      </c>
      <c r="L529" t="s">
        <v>2708</v>
      </c>
      <c r="S529" t="s">
        <v>1252</v>
      </c>
    </row>
    <row r="530" spans="1:19">
      <c r="A530" t="s">
        <v>317</v>
      </c>
      <c r="B530" t="s">
        <v>315</v>
      </c>
      <c r="C530" t="s">
        <v>316</v>
      </c>
      <c r="D530" t="s">
        <v>1822</v>
      </c>
      <c r="E530">
        <v>74</v>
      </c>
      <c r="F530" s="2">
        <v>41641</v>
      </c>
      <c r="H530" t="s">
        <v>319</v>
      </c>
      <c r="I530">
        <v>2012</v>
      </c>
      <c r="J530" s="18">
        <v>3</v>
      </c>
      <c r="K530" t="s">
        <v>1240</v>
      </c>
      <c r="L530" t="s">
        <v>2600</v>
      </c>
      <c r="M530" t="s">
        <v>2542</v>
      </c>
      <c r="S530" t="s">
        <v>2587</v>
      </c>
    </row>
    <row r="531" spans="1:19">
      <c r="A531" t="s">
        <v>481</v>
      </c>
      <c r="B531" t="s">
        <v>479</v>
      </c>
      <c r="C531" t="s">
        <v>480</v>
      </c>
      <c r="D531" t="s">
        <v>482</v>
      </c>
      <c r="E531">
        <v>4</v>
      </c>
      <c r="F531">
        <v>3</v>
      </c>
      <c r="H531" t="s">
        <v>483</v>
      </c>
      <c r="I531">
        <v>2012</v>
      </c>
      <c r="J531" s="18">
        <v>5</v>
      </c>
      <c r="K531" t="s">
        <v>1241</v>
      </c>
      <c r="L531" t="s">
        <v>2601</v>
      </c>
      <c r="M531" t="s">
        <v>1253</v>
      </c>
      <c r="S531" t="s">
        <v>1258</v>
      </c>
    </row>
    <row r="532" spans="1:19">
      <c r="A532" t="s">
        <v>1965</v>
      </c>
      <c r="B532" t="s">
        <v>1966</v>
      </c>
      <c r="C532" t="s">
        <v>1967</v>
      </c>
      <c r="D532" t="s">
        <v>2681</v>
      </c>
      <c r="E532">
        <v>29</v>
      </c>
      <c r="F532">
        <v>6</v>
      </c>
      <c r="H532" t="s">
        <v>1968</v>
      </c>
      <c r="I532">
        <v>2012</v>
      </c>
      <c r="J532" s="18">
        <v>102</v>
      </c>
      <c r="K532" t="s">
        <v>1169</v>
      </c>
      <c r="L532" t="s">
        <v>2719</v>
      </c>
      <c r="M532" t="s">
        <v>2344</v>
      </c>
    </row>
    <row r="533" spans="1:19">
      <c r="A533" t="s">
        <v>1718</v>
      </c>
      <c r="B533" t="s">
        <v>1719</v>
      </c>
      <c r="C533" t="s">
        <v>1720</v>
      </c>
      <c r="D533" t="s">
        <v>1721</v>
      </c>
      <c r="E533">
        <v>338</v>
      </c>
      <c r="F533">
        <v>6110</v>
      </c>
      <c r="G533" t="s">
        <v>213</v>
      </c>
      <c r="H533" t="s">
        <v>1722</v>
      </c>
      <c r="I533">
        <v>2012</v>
      </c>
      <c r="J533" s="18">
        <v>80</v>
      </c>
      <c r="K533" t="s">
        <v>1248</v>
      </c>
      <c r="L533" t="s">
        <v>2600</v>
      </c>
      <c r="M533" t="s">
        <v>2542</v>
      </c>
      <c r="Q533" t="s">
        <v>2496</v>
      </c>
      <c r="S533" t="s">
        <v>1256</v>
      </c>
    </row>
    <row r="534" spans="1:19">
      <c r="A534" t="s">
        <v>184</v>
      </c>
      <c r="B534" t="s">
        <v>182</v>
      </c>
      <c r="C534" t="s">
        <v>183</v>
      </c>
      <c r="D534" t="s">
        <v>2687</v>
      </c>
      <c r="E534">
        <v>41</v>
      </c>
      <c r="F534" t="s">
        <v>185</v>
      </c>
      <c r="H534" t="s">
        <v>186</v>
      </c>
      <c r="I534">
        <v>2013</v>
      </c>
      <c r="J534" s="18">
        <v>6</v>
      </c>
      <c r="K534" t="s">
        <v>1241</v>
      </c>
      <c r="L534" t="s">
        <v>2708</v>
      </c>
      <c r="S534" t="s">
        <v>2521</v>
      </c>
    </row>
    <row r="535" spans="1:19">
      <c r="A535" t="s">
        <v>1873</v>
      </c>
      <c r="B535" t="s">
        <v>1874</v>
      </c>
      <c r="C535" t="s">
        <v>1875</v>
      </c>
      <c r="D535" t="s">
        <v>2695</v>
      </c>
      <c r="E535">
        <v>30</v>
      </c>
      <c r="F535">
        <v>5</v>
      </c>
      <c r="G535" t="s">
        <v>757</v>
      </c>
      <c r="H535" t="s">
        <v>1876</v>
      </c>
      <c r="I535">
        <v>2013</v>
      </c>
      <c r="J535" s="18">
        <v>7</v>
      </c>
      <c r="K535" t="s">
        <v>1169</v>
      </c>
      <c r="L535" t="s">
        <v>2708</v>
      </c>
      <c r="R535" t="s">
        <v>1282</v>
      </c>
      <c r="S535" t="s">
        <v>1252</v>
      </c>
    </row>
    <row r="536" spans="1:19">
      <c r="A536" t="s">
        <v>1824</v>
      </c>
      <c r="B536" t="s">
        <v>1825</v>
      </c>
      <c r="C536" t="s">
        <v>1826</v>
      </c>
      <c r="D536" t="s">
        <v>2674</v>
      </c>
      <c r="E536">
        <v>69</v>
      </c>
      <c r="G536" t="s">
        <v>757</v>
      </c>
      <c r="H536" t="s">
        <v>1827</v>
      </c>
      <c r="I536">
        <v>2013</v>
      </c>
      <c r="J536" s="18">
        <v>2</v>
      </c>
      <c r="K536" t="s">
        <v>1248</v>
      </c>
      <c r="L536" t="s">
        <v>2719</v>
      </c>
      <c r="M536" t="s">
        <v>2553</v>
      </c>
    </row>
    <row r="537" spans="1:19">
      <c r="A537" t="s">
        <v>724</v>
      </c>
      <c r="B537" t="s">
        <v>722</v>
      </c>
      <c r="C537" t="s">
        <v>723</v>
      </c>
      <c r="D537" t="s">
        <v>2674</v>
      </c>
      <c r="E537">
        <v>69</v>
      </c>
      <c r="F537">
        <v>8</v>
      </c>
      <c r="H537" t="s">
        <v>721</v>
      </c>
      <c r="I537">
        <v>2013</v>
      </c>
      <c r="J537" s="18">
        <v>0</v>
      </c>
      <c r="K537" t="s">
        <v>1236</v>
      </c>
      <c r="L537" t="s">
        <v>2709</v>
      </c>
      <c r="S537" t="s">
        <v>1256</v>
      </c>
    </row>
    <row r="538" spans="1:19">
      <c r="A538" t="s">
        <v>1487</v>
      </c>
      <c r="B538" t="s">
        <v>1488</v>
      </c>
      <c r="C538" t="s">
        <v>1489</v>
      </c>
      <c r="D538" t="s">
        <v>2674</v>
      </c>
      <c r="E538">
        <v>69</v>
      </c>
      <c r="G538" t="s">
        <v>136</v>
      </c>
      <c r="H538" t="s">
        <v>1490</v>
      </c>
      <c r="I538">
        <v>2013</v>
      </c>
      <c r="J538" s="18">
        <v>6</v>
      </c>
      <c r="K538" t="s">
        <v>1236</v>
      </c>
      <c r="L538" t="s">
        <v>2600</v>
      </c>
      <c r="M538" t="s">
        <v>1243</v>
      </c>
      <c r="N538" t="s">
        <v>2540</v>
      </c>
      <c r="O538" t="s">
        <v>2319</v>
      </c>
      <c r="Q538" t="s">
        <v>2333</v>
      </c>
      <c r="S538" t="s">
        <v>1258</v>
      </c>
    </row>
    <row r="539" spans="1:19">
      <c r="A539" t="s">
        <v>973</v>
      </c>
      <c r="B539" t="s">
        <v>971</v>
      </c>
      <c r="C539" t="s">
        <v>972</v>
      </c>
      <c r="D539" t="s">
        <v>2649</v>
      </c>
      <c r="E539">
        <v>10</v>
      </c>
      <c r="F539">
        <v>85</v>
      </c>
      <c r="G539" t="s">
        <v>459</v>
      </c>
      <c r="I539">
        <v>2013</v>
      </c>
      <c r="J539" s="18">
        <v>6</v>
      </c>
      <c r="K539" t="s">
        <v>1236</v>
      </c>
      <c r="L539" t="s">
        <v>2709</v>
      </c>
      <c r="S539" t="s">
        <v>1256</v>
      </c>
    </row>
    <row r="540" spans="1:19">
      <c r="A540" t="s">
        <v>2244</v>
      </c>
      <c r="B540" t="s">
        <v>2245</v>
      </c>
      <c r="C540" t="s">
        <v>2246</v>
      </c>
      <c r="D540" t="s">
        <v>522</v>
      </c>
      <c r="E540">
        <v>22</v>
      </c>
      <c r="F540">
        <v>3</v>
      </c>
      <c r="G540" t="s">
        <v>103</v>
      </c>
      <c r="H540" t="s">
        <v>2247</v>
      </c>
      <c r="I540">
        <v>2012</v>
      </c>
      <c r="J540" s="18">
        <v>7</v>
      </c>
      <c r="K540" t="s">
        <v>1248</v>
      </c>
      <c r="L540" t="s">
        <v>2719</v>
      </c>
      <c r="M540" t="s">
        <v>2344</v>
      </c>
    </row>
    <row r="541" spans="1:19">
      <c r="A541" t="s">
        <v>169</v>
      </c>
      <c r="B541" t="s">
        <v>167</v>
      </c>
      <c r="C541" t="s">
        <v>168</v>
      </c>
      <c r="D541" t="s">
        <v>170</v>
      </c>
      <c r="E541">
        <v>14</v>
      </c>
      <c r="F541">
        <v>22</v>
      </c>
      <c r="H541" t="s">
        <v>171</v>
      </c>
      <c r="I541">
        <v>2012</v>
      </c>
      <c r="J541" s="18">
        <v>2</v>
      </c>
      <c r="K541" t="s">
        <v>1240</v>
      </c>
      <c r="L541" t="s">
        <v>2719</v>
      </c>
      <c r="M541" t="s">
        <v>2344</v>
      </c>
    </row>
    <row r="542" spans="1:19">
      <c r="A542" t="s">
        <v>2306</v>
      </c>
      <c r="B542" t="s">
        <v>2307</v>
      </c>
      <c r="C542" t="s">
        <v>2308</v>
      </c>
      <c r="D542" t="s">
        <v>2672</v>
      </c>
      <c r="E542">
        <v>8</v>
      </c>
      <c r="F542">
        <v>11</v>
      </c>
      <c r="G542" t="s">
        <v>213</v>
      </c>
      <c r="H542" t="s">
        <v>2309</v>
      </c>
      <c r="I542">
        <v>2012</v>
      </c>
      <c r="J542" s="18">
        <v>4</v>
      </c>
      <c r="K542" t="s">
        <v>1240</v>
      </c>
      <c r="L542" t="s">
        <v>2600</v>
      </c>
      <c r="M542" t="s">
        <v>2542</v>
      </c>
      <c r="S542" t="s">
        <v>1251</v>
      </c>
    </row>
    <row r="543" spans="1:19">
      <c r="A543" t="s">
        <v>598</v>
      </c>
      <c r="B543" t="s">
        <v>596</v>
      </c>
      <c r="C543" t="s">
        <v>597</v>
      </c>
      <c r="D543" t="s">
        <v>599</v>
      </c>
      <c r="E543">
        <v>29</v>
      </c>
      <c r="F543">
        <v>13</v>
      </c>
      <c r="H543" t="s">
        <v>600</v>
      </c>
      <c r="I543">
        <v>2013</v>
      </c>
      <c r="J543" s="18">
        <v>1</v>
      </c>
      <c r="K543" t="s">
        <v>1169</v>
      </c>
      <c r="L543" t="s">
        <v>2601</v>
      </c>
      <c r="M543" t="s">
        <v>1253</v>
      </c>
      <c r="S543" t="s">
        <v>1251</v>
      </c>
    </row>
    <row r="544" spans="1:19">
      <c r="A544" t="s">
        <v>2201</v>
      </c>
      <c r="B544" t="s">
        <v>2202</v>
      </c>
      <c r="C544" t="s">
        <v>2203</v>
      </c>
      <c r="D544" t="s">
        <v>2685</v>
      </c>
      <c r="E544">
        <v>13</v>
      </c>
      <c r="F544">
        <v>3</v>
      </c>
      <c r="H544" t="s">
        <v>2204</v>
      </c>
      <c r="I544">
        <v>2012</v>
      </c>
      <c r="J544" s="18">
        <v>0</v>
      </c>
      <c r="K544" t="s">
        <v>1237</v>
      </c>
      <c r="L544" t="s">
        <v>2600</v>
      </c>
      <c r="M544" t="s">
        <v>1243</v>
      </c>
      <c r="N544" t="s">
        <v>2540</v>
      </c>
      <c r="O544" t="s">
        <v>2319</v>
      </c>
      <c r="R544" t="s">
        <v>2525</v>
      </c>
      <c r="S544" t="s">
        <v>1256</v>
      </c>
    </row>
    <row r="545" spans="1:20">
      <c r="A545" t="s">
        <v>52</v>
      </c>
      <c r="B545" t="s">
        <v>50</v>
      </c>
      <c r="C545" t="s">
        <v>51</v>
      </c>
      <c r="D545" t="s">
        <v>2578</v>
      </c>
      <c r="E545">
        <v>80</v>
      </c>
      <c r="F545">
        <v>6</v>
      </c>
      <c r="H545" t="s">
        <v>54</v>
      </c>
      <c r="I545">
        <v>2012</v>
      </c>
      <c r="J545" s="18">
        <v>8</v>
      </c>
      <c r="K545" t="s">
        <v>1240</v>
      </c>
      <c r="L545" t="s">
        <v>2708</v>
      </c>
      <c r="S545" t="s">
        <v>1256</v>
      </c>
    </row>
    <row r="546" spans="1:20">
      <c r="A546" t="s">
        <v>2530</v>
      </c>
      <c r="B546" t="s">
        <v>2123</v>
      </c>
      <c r="C546" t="s">
        <v>2124</v>
      </c>
      <c r="D546" t="s">
        <v>2125</v>
      </c>
      <c r="H546">
        <v>678761</v>
      </c>
      <c r="I546">
        <v>2012</v>
      </c>
      <c r="J546" s="18">
        <v>0</v>
      </c>
      <c r="K546" t="s">
        <v>1169</v>
      </c>
      <c r="L546" t="s">
        <v>2719</v>
      </c>
      <c r="M546" t="s">
        <v>2344</v>
      </c>
    </row>
    <row r="547" spans="1:20">
      <c r="A547" t="s">
        <v>1418</v>
      </c>
      <c r="B547" t="s">
        <v>1419</v>
      </c>
      <c r="C547" t="s">
        <v>1420</v>
      </c>
      <c r="D547" t="s">
        <v>1421</v>
      </c>
      <c r="E547">
        <v>88</v>
      </c>
      <c r="F547">
        <v>4</v>
      </c>
      <c r="G547" t="s">
        <v>136</v>
      </c>
      <c r="H547">
        <v>42709</v>
      </c>
      <c r="I547">
        <v>2013</v>
      </c>
      <c r="J547" s="18">
        <v>2</v>
      </c>
      <c r="K547" t="s">
        <v>1169</v>
      </c>
      <c r="L547" t="s">
        <v>2719</v>
      </c>
      <c r="M547" t="s">
        <v>2344</v>
      </c>
    </row>
    <row r="548" spans="1:20">
      <c r="A548" t="s">
        <v>1665</v>
      </c>
      <c r="B548" t="s">
        <v>1666</v>
      </c>
      <c r="C548" t="s">
        <v>1667</v>
      </c>
      <c r="D548" t="s">
        <v>2678</v>
      </c>
      <c r="E548">
        <v>9</v>
      </c>
      <c r="F548">
        <v>1</v>
      </c>
      <c r="G548" t="s">
        <v>450</v>
      </c>
      <c r="H548" t="s">
        <v>1668</v>
      </c>
      <c r="I548">
        <v>2012</v>
      </c>
      <c r="J548" s="18">
        <v>3</v>
      </c>
      <c r="K548" t="s">
        <v>1169</v>
      </c>
      <c r="L548" t="s">
        <v>2601</v>
      </c>
      <c r="M548" t="s">
        <v>1253</v>
      </c>
      <c r="S548" t="s">
        <v>2513</v>
      </c>
    </row>
    <row r="549" spans="1:20">
      <c r="A549" t="s">
        <v>1704</v>
      </c>
      <c r="B549" t="s">
        <v>1705</v>
      </c>
      <c r="C549" t="s">
        <v>1706</v>
      </c>
      <c r="D549" t="s">
        <v>2691</v>
      </c>
      <c r="E549">
        <v>22</v>
      </c>
      <c r="F549">
        <v>4</v>
      </c>
      <c r="G549" t="s">
        <v>118</v>
      </c>
      <c r="H549" t="s">
        <v>1707</v>
      </c>
      <c r="I549">
        <v>2013</v>
      </c>
      <c r="J549" s="18">
        <v>2</v>
      </c>
      <c r="K549" t="s">
        <v>1169</v>
      </c>
      <c r="L549" t="s">
        <v>2719</v>
      </c>
      <c r="M549" t="s">
        <v>2344</v>
      </c>
    </row>
    <row r="550" spans="1:20">
      <c r="A550" t="s">
        <v>526</v>
      </c>
      <c r="B550" t="s">
        <v>524</v>
      </c>
      <c r="C550" t="s">
        <v>525</v>
      </c>
      <c r="D550" t="s">
        <v>527</v>
      </c>
      <c r="E550">
        <v>7</v>
      </c>
      <c r="F550">
        <v>4</v>
      </c>
      <c r="H550" t="s">
        <v>528</v>
      </c>
      <c r="I550">
        <v>2012</v>
      </c>
      <c r="J550" s="18">
        <v>3</v>
      </c>
      <c r="K550" t="s">
        <v>1245</v>
      </c>
    </row>
    <row r="551" spans="1:20">
      <c r="A551" t="s">
        <v>2167</v>
      </c>
      <c r="B551" t="s">
        <v>2168</v>
      </c>
      <c r="C551" t="s">
        <v>2169</v>
      </c>
      <c r="D551" t="s">
        <v>2502</v>
      </c>
      <c r="E551">
        <v>14</v>
      </c>
      <c r="G551" t="s">
        <v>136</v>
      </c>
      <c r="H551" t="s">
        <v>2170</v>
      </c>
      <c r="I551">
        <v>2013</v>
      </c>
      <c r="J551" s="18">
        <v>2</v>
      </c>
      <c r="K551" t="s">
        <v>1169</v>
      </c>
      <c r="L551" t="s">
        <v>2708</v>
      </c>
      <c r="S551" t="s">
        <v>1258</v>
      </c>
    </row>
    <row r="552" spans="1:20">
      <c r="A552" t="s">
        <v>274</v>
      </c>
      <c r="B552" t="s">
        <v>272</v>
      </c>
      <c r="C552" t="s">
        <v>273</v>
      </c>
      <c r="D552" t="s">
        <v>275</v>
      </c>
      <c r="E552">
        <v>22</v>
      </c>
      <c r="F552">
        <v>3</v>
      </c>
      <c r="H552" t="s">
        <v>276</v>
      </c>
      <c r="I552">
        <v>2013</v>
      </c>
      <c r="J552" s="18">
        <v>1</v>
      </c>
      <c r="K552" t="s">
        <v>1240</v>
      </c>
      <c r="L552" t="s">
        <v>2600</v>
      </c>
      <c r="M552" t="s">
        <v>1243</v>
      </c>
      <c r="N552" t="s">
        <v>2540</v>
      </c>
      <c r="O552" t="s">
        <v>1246</v>
      </c>
      <c r="R552" t="s">
        <v>1505</v>
      </c>
      <c r="S552" t="s">
        <v>1251</v>
      </c>
    </row>
    <row r="553" spans="1:20">
      <c r="A553" t="s">
        <v>694</v>
      </c>
      <c r="B553" t="s">
        <v>692</v>
      </c>
      <c r="C553" t="s">
        <v>693</v>
      </c>
      <c r="D553" t="s">
        <v>695</v>
      </c>
      <c r="E553">
        <v>419</v>
      </c>
      <c r="F553">
        <v>3</v>
      </c>
      <c r="H553" t="s">
        <v>696</v>
      </c>
      <c r="I553">
        <v>2012</v>
      </c>
      <c r="J553" s="18">
        <v>4</v>
      </c>
      <c r="K553" t="s">
        <v>1240</v>
      </c>
      <c r="L553" t="s">
        <v>2709</v>
      </c>
      <c r="S553" t="s">
        <v>2526</v>
      </c>
    </row>
    <row r="554" spans="1:20">
      <c r="A554" t="s">
        <v>178</v>
      </c>
      <c r="B554" t="s">
        <v>176</v>
      </c>
      <c r="C554" t="s">
        <v>177</v>
      </c>
      <c r="D554" t="s">
        <v>2687</v>
      </c>
      <c r="E554">
        <v>40</v>
      </c>
      <c r="F554" t="s">
        <v>180</v>
      </c>
      <c r="H554" t="s">
        <v>181</v>
      </c>
      <c r="I554">
        <v>2012</v>
      </c>
      <c r="J554" s="18">
        <v>3</v>
      </c>
      <c r="K554" t="s">
        <v>1169</v>
      </c>
      <c r="L554" t="s">
        <v>2600</v>
      </c>
      <c r="M554" t="s">
        <v>2542</v>
      </c>
      <c r="Q554" t="s">
        <v>2340</v>
      </c>
      <c r="S554" t="s">
        <v>2588</v>
      </c>
    </row>
    <row r="555" spans="1:20">
      <c r="A555" t="s">
        <v>193</v>
      </c>
      <c r="B555" t="s">
        <v>191</v>
      </c>
      <c r="C555" t="s">
        <v>192</v>
      </c>
      <c r="D555" t="s">
        <v>2687</v>
      </c>
      <c r="I555">
        <v>2013</v>
      </c>
      <c r="J555" s="18">
        <v>0</v>
      </c>
      <c r="K555" t="s">
        <v>1169</v>
      </c>
      <c r="L555" t="s">
        <v>2719</v>
      </c>
      <c r="M555" t="s">
        <v>2344</v>
      </c>
    </row>
    <row r="556" spans="1:20">
      <c r="A556" t="s">
        <v>1770</v>
      </c>
      <c r="B556" t="s">
        <v>1771</v>
      </c>
      <c r="C556" t="s">
        <v>1772</v>
      </c>
      <c r="D556" t="s">
        <v>1773</v>
      </c>
      <c r="E556">
        <v>9</v>
      </c>
      <c r="F556">
        <v>5</v>
      </c>
      <c r="G556" t="s">
        <v>757</v>
      </c>
      <c r="H556" t="s">
        <v>1774</v>
      </c>
      <c r="I556">
        <v>2013</v>
      </c>
      <c r="J556" s="18">
        <v>9</v>
      </c>
      <c r="K556" t="s">
        <v>1236</v>
      </c>
      <c r="L556" t="s">
        <v>2600</v>
      </c>
      <c r="M556" t="s">
        <v>1243</v>
      </c>
      <c r="N556" t="s">
        <v>2540</v>
      </c>
      <c r="O556" t="s">
        <v>2319</v>
      </c>
      <c r="Q556" t="s">
        <v>2499</v>
      </c>
      <c r="R556" t="s">
        <v>2500</v>
      </c>
      <c r="S556" t="s">
        <v>1256</v>
      </c>
    </row>
    <row r="557" spans="1:20">
      <c r="A557" t="s">
        <v>1366</v>
      </c>
      <c r="B557" t="s">
        <v>1367</v>
      </c>
      <c r="C557" t="s">
        <v>1368</v>
      </c>
      <c r="D557" t="s">
        <v>2680</v>
      </c>
      <c r="E557">
        <v>288</v>
      </c>
      <c r="F557">
        <v>46</v>
      </c>
      <c r="G557" t="s">
        <v>213</v>
      </c>
      <c r="H557" t="s">
        <v>1369</v>
      </c>
      <c r="I557">
        <v>2013</v>
      </c>
      <c r="J557" s="18">
        <v>1</v>
      </c>
      <c r="K557" t="s">
        <v>1236</v>
      </c>
      <c r="L557" t="s">
        <v>2709</v>
      </c>
      <c r="S557" t="s">
        <v>1256</v>
      </c>
    </row>
    <row r="558" spans="1:20">
      <c r="A558" t="s">
        <v>2100</v>
      </c>
      <c r="B558" t="s">
        <v>2101</v>
      </c>
      <c r="C558" t="s">
        <v>2102</v>
      </c>
      <c r="D558" t="s">
        <v>2684</v>
      </c>
      <c r="E558">
        <v>425</v>
      </c>
      <c r="F558">
        <v>7</v>
      </c>
      <c r="G558" t="s">
        <v>118</v>
      </c>
      <c r="H558" t="s">
        <v>2103</v>
      </c>
      <c r="I558">
        <v>2013</v>
      </c>
      <c r="J558" s="18">
        <v>8</v>
      </c>
      <c r="K558" t="s">
        <v>1240</v>
      </c>
      <c r="L558" t="s">
        <v>2709</v>
      </c>
      <c r="S558" t="s">
        <v>1251</v>
      </c>
    </row>
    <row r="559" spans="1:20">
      <c r="A559" t="s">
        <v>1811</v>
      </c>
      <c r="B559" t="s">
        <v>1812</v>
      </c>
      <c r="C559" t="s">
        <v>1813</v>
      </c>
      <c r="D559" t="s">
        <v>2671</v>
      </c>
      <c r="E559">
        <v>8</v>
      </c>
      <c r="F559">
        <v>4</v>
      </c>
      <c r="G559" t="s">
        <v>118</v>
      </c>
      <c r="H559" t="s">
        <v>1814</v>
      </c>
      <c r="I559">
        <v>2013</v>
      </c>
      <c r="J559" s="18">
        <v>4</v>
      </c>
      <c r="K559" t="s">
        <v>1240</v>
      </c>
      <c r="L559" t="s">
        <v>2600</v>
      </c>
      <c r="M559" t="s">
        <v>1243</v>
      </c>
      <c r="S559" t="s">
        <v>1256</v>
      </c>
    </row>
    <row r="560" spans="1:20">
      <c r="A560" t="s">
        <v>1674</v>
      </c>
      <c r="B560" t="s">
        <v>1675</v>
      </c>
      <c r="C560" t="s">
        <v>1676</v>
      </c>
      <c r="D560" t="s">
        <v>2199</v>
      </c>
      <c r="E560">
        <v>42</v>
      </c>
      <c r="G560" t="s">
        <v>450</v>
      </c>
      <c r="H560" t="s">
        <v>1677</v>
      </c>
      <c r="I560">
        <v>2013</v>
      </c>
      <c r="J560" s="18">
        <v>0</v>
      </c>
      <c r="K560" t="s">
        <v>1169</v>
      </c>
      <c r="L560" t="s">
        <v>2601</v>
      </c>
      <c r="M560" t="s">
        <v>2494</v>
      </c>
      <c r="S560" t="s">
        <v>1251</v>
      </c>
      <c r="T560" t="s">
        <v>2345</v>
      </c>
    </row>
    <row r="561" spans="1:20">
      <c r="A561" t="s">
        <v>1324</v>
      </c>
      <c r="B561" t="s">
        <v>1325</v>
      </c>
      <c r="C561" t="s">
        <v>1326</v>
      </c>
      <c r="D561" t="s">
        <v>2681</v>
      </c>
      <c r="E561">
        <v>31</v>
      </c>
      <c r="F561">
        <v>12</v>
      </c>
      <c r="G561" t="s">
        <v>965</v>
      </c>
      <c r="H561" t="s">
        <v>1328</v>
      </c>
      <c r="I561">
        <v>2013</v>
      </c>
      <c r="J561" s="18">
        <v>1</v>
      </c>
      <c r="K561" t="s">
        <v>1240</v>
      </c>
      <c r="L561" t="s">
        <v>2600</v>
      </c>
      <c r="M561" t="s">
        <v>2542</v>
      </c>
      <c r="S561" t="s">
        <v>1251</v>
      </c>
    </row>
    <row r="562" spans="1:20">
      <c r="A562" t="s">
        <v>1329</v>
      </c>
      <c r="B562" t="s">
        <v>1330</v>
      </c>
      <c r="C562" t="s">
        <v>1331</v>
      </c>
      <c r="D562" t="s">
        <v>1332</v>
      </c>
      <c r="E562">
        <v>271</v>
      </c>
      <c r="F562">
        <v>3</v>
      </c>
      <c r="G562" t="s">
        <v>427</v>
      </c>
      <c r="H562" t="s">
        <v>1333</v>
      </c>
      <c r="I562">
        <v>2013</v>
      </c>
      <c r="J562" s="18">
        <v>3</v>
      </c>
      <c r="K562" t="s">
        <v>1248</v>
      </c>
      <c r="L562" t="s">
        <v>2719</v>
      </c>
      <c r="M562" t="s">
        <v>2344</v>
      </c>
    </row>
    <row r="563" spans="1:20">
      <c r="A563" t="s">
        <v>417</v>
      </c>
      <c r="B563" t="s">
        <v>415</v>
      </c>
      <c r="C563" t="s">
        <v>416</v>
      </c>
      <c r="D563" t="s">
        <v>2680</v>
      </c>
      <c r="E563">
        <v>287</v>
      </c>
      <c r="F563">
        <v>24</v>
      </c>
      <c r="H563" t="s">
        <v>419</v>
      </c>
      <c r="I563">
        <v>2012</v>
      </c>
      <c r="J563" s="18">
        <v>10</v>
      </c>
      <c r="K563" t="s">
        <v>1240</v>
      </c>
      <c r="L563" t="s">
        <v>2600</v>
      </c>
      <c r="M563" s="4" t="s">
        <v>1243</v>
      </c>
      <c r="N563" s="4"/>
      <c r="O563" s="4"/>
      <c r="S563" t="s">
        <v>1258</v>
      </c>
    </row>
    <row r="564" spans="1:20">
      <c r="A564" t="s">
        <v>1982</v>
      </c>
      <c r="B564" t="s">
        <v>1983</v>
      </c>
      <c r="C564" t="s">
        <v>1984</v>
      </c>
      <c r="D564" t="s">
        <v>2671</v>
      </c>
      <c r="E564">
        <v>7</v>
      </c>
      <c r="F564">
        <v>9</v>
      </c>
      <c r="G564" t="s">
        <v>427</v>
      </c>
      <c r="I564">
        <v>2012</v>
      </c>
      <c r="J564" s="18">
        <v>14</v>
      </c>
      <c r="K564" t="s">
        <v>1169</v>
      </c>
      <c r="L564" t="s">
        <v>2601</v>
      </c>
      <c r="M564" t="s">
        <v>1253</v>
      </c>
      <c r="S564" t="s">
        <v>2510</v>
      </c>
      <c r="T564" t="s">
        <v>2345</v>
      </c>
    </row>
    <row r="565" spans="1:20">
      <c r="A565" t="s">
        <v>2630</v>
      </c>
      <c r="D565" t="s">
        <v>2631</v>
      </c>
      <c r="J565" s="18">
        <v>12</v>
      </c>
      <c r="K565" t="s">
        <v>1241</v>
      </c>
      <c r="L565" t="s">
        <v>2719</v>
      </c>
    </row>
    <row r="566" spans="1:20">
      <c r="A566" t="s">
        <v>1559</v>
      </c>
      <c r="B566" t="s">
        <v>1560</v>
      </c>
      <c r="C566" t="s">
        <v>1561</v>
      </c>
      <c r="D566" t="s">
        <v>1562</v>
      </c>
      <c r="E566">
        <v>57</v>
      </c>
      <c r="F566">
        <v>2</v>
      </c>
      <c r="H566" t="s">
        <v>1563</v>
      </c>
      <c r="I566">
        <v>2012</v>
      </c>
      <c r="J566" s="18">
        <v>0</v>
      </c>
      <c r="K566" t="s">
        <v>1235</v>
      </c>
      <c r="L566" t="s">
        <v>2708</v>
      </c>
      <c r="S566" t="s">
        <v>1251</v>
      </c>
    </row>
    <row r="567" spans="1:20">
      <c r="A567" t="s">
        <v>952</v>
      </c>
      <c r="B567" t="s">
        <v>950</v>
      </c>
      <c r="C567" t="s">
        <v>951</v>
      </c>
      <c r="D567" t="s">
        <v>2672</v>
      </c>
      <c r="E567">
        <v>9</v>
      </c>
      <c r="F567">
        <v>2</v>
      </c>
      <c r="G567" t="s">
        <v>450</v>
      </c>
      <c r="H567" t="s">
        <v>953</v>
      </c>
      <c r="I567">
        <v>2013</v>
      </c>
      <c r="J567" s="18">
        <v>6</v>
      </c>
      <c r="K567" t="s">
        <v>1240</v>
      </c>
      <c r="L567" t="s">
        <v>2600</v>
      </c>
      <c r="M567" t="s">
        <v>1290</v>
      </c>
      <c r="Q567" t="s">
        <v>1303</v>
      </c>
      <c r="S567" t="s">
        <v>2593</v>
      </c>
    </row>
    <row r="568" spans="1:20">
      <c r="A568" t="s">
        <v>1845</v>
      </c>
      <c r="B568" t="s">
        <v>1846</v>
      </c>
      <c r="C568" t="s">
        <v>1847</v>
      </c>
      <c r="D568" t="s">
        <v>2578</v>
      </c>
      <c r="I568">
        <v>2013</v>
      </c>
      <c r="J568" s="18">
        <v>4</v>
      </c>
      <c r="K568" t="s">
        <v>1169</v>
      </c>
      <c r="L568" t="s">
        <v>2708</v>
      </c>
      <c r="S568" t="s">
        <v>1256</v>
      </c>
    </row>
    <row r="569" spans="1:20">
      <c r="A569" t="s">
        <v>2179</v>
      </c>
      <c r="B569" t="s">
        <v>2180</v>
      </c>
      <c r="C569" t="s">
        <v>2181</v>
      </c>
      <c r="D569" t="s">
        <v>2182</v>
      </c>
      <c r="E569">
        <v>53</v>
      </c>
      <c r="F569" s="2">
        <v>41702</v>
      </c>
      <c r="H569" t="s">
        <v>2183</v>
      </c>
      <c r="I569">
        <v>2013</v>
      </c>
      <c r="J569" s="18">
        <v>0</v>
      </c>
      <c r="K569" t="s">
        <v>1169</v>
      </c>
      <c r="L569" t="s">
        <v>2719</v>
      </c>
      <c r="M569" t="s">
        <v>2553</v>
      </c>
    </row>
    <row r="570" spans="1:20">
      <c r="A570" t="s">
        <v>841</v>
      </c>
      <c r="B570" t="s">
        <v>839</v>
      </c>
      <c r="C570" t="s">
        <v>840</v>
      </c>
      <c r="D570" t="s">
        <v>2671</v>
      </c>
      <c r="E570">
        <v>7</v>
      </c>
      <c r="F570">
        <v>12</v>
      </c>
      <c r="H570" t="s">
        <v>842</v>
      </c>
      <c r="I570">
        <v>2012</v>
      </c>
      <c r="J570" s="18">
        <v>3</v>
      </c>
      <c r="K570" t="s">
        <v>1270</v>
      </c>
      <c r="L570" t="s">
        <v>2708</v>
      </c>
      <c r="Q570" t="s">
        <v>1271</v>
      </c>
      <c r="S570" t="s">
        <v>1252</v>
      </c>
    </row>
    <row r="571" spans="1:20">
      <c r="A571" t="s">
        <v>1151</v>
      </c>
      <c r="B571" t="s">
        <v>1149</v>
      </c>
      <c r="C571" t="s">
        <v>1150</v>
      </c>
      <c r="D571" t="s">
        <v>2642</v>
      </c>
      <c r="E571">
        <v>34</v>
      </c>
      <c r="F571">
        <v>12</v>
      </c>
      <c r="H571" t="s">
        <v>1152</v>
      </c>
      <c r="I571">
        <v>2012</v>
      </c>
      <c r="J571" s="18">
        <v>1</v>
      </c>
      <c r="K571" t="s">
        <v>1240</v>
      </c>
      <c r="L571" t="s">
        <v>2601</v>
      </c>
      <c r="M571" t="s">
        <v>1253</v>
      </c>
      <c r="S571" t="s">
        <v>1251</v>
      </c>
      <c r="T571" t="s">
        <v>2345</v>
      </c>
    </row>
    <row r="572" spans="1:20">
      <c r="A572" t="s">
        <v>1413</v>
      </c>
      <c r="B572" t="s">
        <v>1414</v>
      </c>
      <c r="C572" t="s">
        <v>1415</v>
      </c>
      <c r="D572" t="s">
        <v>1416</v>
      </c>
      <c r="E572">
        <v>19</v>
      </c>
      <c r="F572">
        <v>11</v>
      </c>
      <c r="G572" t="s">
        <v>213</v>
      </c>
      <c r="H572" t="s">
        <v>1417</v>
      </c>
      <c r="I572">
        <v>2013</v>
      </c>
      <c r="J572" s="18">
        <v>0</v>
      </c>
      <c r="K572" t="s">
        <v>1169</v>
      </c>
      <c r="L572" t="s">
        <v>2708</v>
      </c>
      <c r="R572" t="s">
        <v>2338</v>
      </c>
      <c r="S572" t="s">
        <v>1256</v>
      </c>
    </row>
  </sheetData>
  <sortState ref="A2:W572">
    <sortCondition ref="A2:A572"/>
  </sortState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pane ySplit="1" topLeftCell="A2" activePane="bottomLeft" state="frozen"/>
      <selection pane="bottomLeft" activeCell="M23" sqref="M23"/>
    </sheetView>
  </sheetViews>
  <sheetFormatPr defaultColWidth="11" defaultRowHeight="15.5"/>
  <cols>
    <col min="1" max="1" width="33.6640625" customWidth="1"/>
    <col min="2" max="2" width="21.83203125" customWidth="1"/>
  </cols>
  <sheetData>
    <row r="1" spans="1:4">
      <c r="A1" t="s">
        <v>9</v>
      </c>
      <c r="B1" t="s">
        <v>1294</v>
      </c>
      <c r="C1" t="s">
        <v>2585</v>
      </c>
      <c r="D1" t="s">
        <v>2603</v>
      </c>
    </row>
    <row r="2" spans="1:4">
      <c r="A2" t="s">
        <v>1169</v>
      </c>
      <c r="B2">
        <f>COUNTIF('All Articles'!K:K, A2)</f>
        <v>210</v>
      </c>
      <c r="C2">
        <f>COUNTIFS('All Articles'!K:K, A2, 'All Articles'!L:L, "not using SCOP data in current paper")</f>
        <v>0</v>
      </c>
      <c r="D2">
        <f>B2-C2</f>
        <v>210</v>
      </c>
    </row>
    <row r="3" spans="1:4">
      <c r="A3" t="s">
        <v>1240</v>
      </c>
      <c r="B3">
        <f>COUNTIF('All Articles'!K:K, A3)</f>
        <v>151</v>
      </c>
      <c r="C3">
        <f>COUNTIFS('All Articles'!K:K, A3, 'All Articles'!L:L, "not using SCOP data in current paper")</f>
        <v>0</v>
      </c>
      <c r="D3">
        <f t="shared" ref="D3:D9" si="0">B3-C3</f>
        <v>151</v>
      </c>
    </row>
    <row r="4" spans="1:4">
      <c r="A4" t="s">
        <v>1236</v>
      </c>
      <c r="B4">
        <f>COUNTIF('All Articles'!K:K, A4)</f>
        <v>45</v>
      </c>
      <c r="C4">
        <f>COUNTIFS('All Articles'!K:K, A4, 'All Articles'!L:L, "not using SCOP data in current paper")</f>
        <v>0</v>
      </c>
      <c r="D4">
        <f t="shared" si="0"/>
        <v>45</v>
      </c>
    </row>
    <row r="5" spans="1:4">
      <c r="A5" t="s">
        <v>1241</v>
      </c>
      <c r="B5">
        <f>COUNTIF('All Articles'!K:K, A5)</f>
        <v>44</v>
      </c>
      <c r="C5">
        <f>COUNTIFS('All Articles'!K:K, A5, 'All Articles'!L:L, "not using SCOP data in current paper")</f>
        <v>0</v>
      </c>
      <c r="D5">
        <f t="shared" si="0"/>
        <v>44</v>
      </c>
    </row>
    <row r="6" spans="1:4">
      <c r="A6" t="s">
        <v>1235</v>
      </c>
      <c r="B6">
        <f>COUNTIF('All Articles'!K:K, A6)</f>
        <v>10</v>
      </c>
      <c r="C6">
        <f>COUNTIFS('All Articles'!K:K, A6, 'All Articles'!L:L, "not using SCOP data in current paper")</f>
        <v>0</v>
      </c>
      <c r="D6">
        <f t="shared" si="0"/>
        <v>10</v>
      </c>
    </row>
    <row r="7" spans="1:4">
      <c r="A7" t="s">
        <v>1237</v>
      </c>
      <c r="B7">
        <f>COUNTIF('All Articles'!K:K, A7)</f>
        <v>31</v>
      </c>
      <c r="C7">
        <f>COUNTIFS('All Articles'!K:K, A7, 'All Articles'!L:L, "not using SCOP data in current paper")</f>
        <v>0</v>
      </c>
      <c r="D7">
        <f t="shared" si="0"/>
        <v>31</v>
      </c>
    </row>
    <row r="8" spans="1:4">
      <c r="A8" t="s">
        <v>1248</v>
      </c>
      <c r="B8">
        <f>COUNTIF('All Articles'!K:K, A8)</f>
        <v>49</v>
      </c>
      <c r="C8">
        <f>COUNTIFS('All Articles'!K:K, A8, 'All Articles'!L:L, "not using SCOP data in current paper")</f>
        <v>0</v>
      </c>
      <c r="D8">
        <f t="shared" si="0"/>
        <v>49</v>
      </c>
    </row>
    <row r="9" spans="1:4">
      <c r="A9" t="s">
        <v>1286</v>
      </c>
      <c r="B9">
        <f>COUNTIF('All Articles'!K:K, A9)</f>
        <v>0</v>
      </c>
      <c r="C9">
        <f>COUNTIFS('All Articles'!K:K, A9, 'All Articles'!L:L, "not using SCOP data in current paper")</f>
        <v>0</v>
      </c>
      <c r="D9">
        <f t="shared" si="0"/>
        <v>0</v>
      </c>
    </row>
    <row r="10" spans="1:4">
      <c r="A10" t="s">
        <v>1299</v>
      </c>
    </row>
    <row r="14" spans="1:4">
      <c r="A14" t="s">
        <v>9</v>
      </c>
    </row>
    <row r="15" spans="1:4">
      <c r="A15" t="s">
        <v>1169</v>
      </c>
      <c r="B15">
        <f>D2</f>
        <v>210</v>
      </c>
    </row>
    <row r="16" spans="1:4">
      <c r="A16" t="s">
        <v>1241</v>
      </c>
      <c r="B16">
        <f>D5</f>
        <v>44</v>
      </c>
    </row>
    <row r="17" spans="1:2">
      <c r="A17" t="s">
        <v>1240</v>
      </c>
      <c r="B17">
        <f>D6+D3</f>
        <v>161</v>
      </c>
    </row>
    <row r="18" spans="1:2">
      <c r="A18" t="s">
        <v>1236</v>
      </c>
      <c r="B18">
        <f>D4</f>
        <v>45</v>
      </c>
    </row>
    <row r="19" spans="1:2">
      <c r="A19" t="s">
        <v>1237</v>
      </c>
      <c r="B19">
        <f>D7</f>
        <v>31</v>
      </c>
    </row>
    <row r="20" spans="1:2">
      <c r="A20" t="s">
        <v>1248</v>
      </c>
      <c r="B20">
        <f>D8</f>
        <v>49</v>
      </c>
    </row>
    <row r="23" spans="1:2">
      <c r="A23" s="4" t="s">
        <v>2604</v>
      </c>
      <c r="B23" s="4"/>
    </row>
    <row r="24" spans="1:2">
      <c r="A24" s="4" t="s">
        <v>2605</v>
      </c>
      <c r="B24" s="4">
        <f>D2+D3+D5+D6</f>
        <v>415</v>
      </c>
    </row>
    <row r="25" spans="1:2">
      <c r="A25" s="4" t="s">
        <v>2606</v>
      </c>
      <c r="B25" s="4">
        <f>D4</f>
        <v>45</v>
      </c>
    </row>
    <row r="26" spans="1:2">
      <c r="A26" s="4" t="s">
        <v>2607</v>
      </c>
      <c r="B26" s="4">
        <f>D7</f>
        <v>31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2"/>
  <sheetViews>
    <sheetView zoomScale="70" zoomScaleNormal="70" zoomScalePageLayoutView="125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defaultColWidth="11" defaultRowHeight="15.5"/>
  <cols>
    <col min="1" max="1" width="56.6640625" customWidth="1"/>
    <col min="2" max="2" width="16.5" customWidth="1"/>
    <col min="3" max="3" width="14.33203125" customWidth="1"/>
    <col min="5" max="5" width="14.6640625" customWidth="1"/>
    <col min="6" max="6" width="10.83203125" style="7"/>
    <col min="8" max="9" width="10.83203125" style="7"/>
    <col min="10" max="10" width="10.83203125" style="6"/>
    <col min="11" max="11" width="10.83203125" style="9"/>
    <col min="12" max="12" width="19.6640625" bestFit="1" customWidth="1"/>
  </cols>
  <sheetData>
    <row r="1" spans="1:18" ht="62">
      <c r="A1" s="3" t="s">
        <v>2339</v>
      </c>
      <c r="B1" t="s">
        <v>1169</v>
      </c>
      <c r="C1" t="s">
        <v>1238</v>
      </c>
      <c r="D1" t="s">
        <v>1295</v>
      </c>
      <c r="E1" t="s">
        <v>1270</v>
      </c>
      <c r="F1" s="7" t="s">
        <v>1241</v>
      </c>
      <c r="G1" s="7" t="s">
        <v>1235</v>
      </c>
      <c r="H1" s="7" t="s">
        <v>1248</v>
      </c>
      <c r="I1" s="7" t="s">
        <v>1286</v>
      </c>
      <c r="J1" s="16" t="s">
        <v>2560</v>
      </c>
      <c r="L1" t="s">
        <v>2555</v>
      </c>
      <c r="N1" t="s">
        <v>2559</v>
      </c>
      <c r="O1" s="6"/>
      <c r="P1" s="6"/>
    </row>
    <row r="2" spans="1:18">
      <c r="A2" t="s">
        <v>2710</v>
      </c>
      <c r="B2" s="5">
        <f>COUNTIFS('All Articles'!$K:$K,$B$1, 'All Articles'!$L:$L,$A2)</f>
        <v>2</v>
      </c>
      <c r="C2" s="5">
        <f>COUNTIFS('All Articles'!$K:$K,C$1, 'All Articles'!$L:$L,$A2)</f>
        <v>0</v>
      </c>
      <c r="D2" s="5">
        <f>COUNTIFS('All Articles'!$K:$K,D$1, 'All Articles'!$L:$L,$A2)</f>
        <v>0</v>
      </c>
      <c r="E2" s="5">
        <f>COUNTIFS('All Articles'!$K:$K,E$1, 'All Articles'!$L:$L,$A2)</f>
        <v>0</v>
      </c>
      <c r="F2" s="8">
        <f>COUNTIFS('All Articles'!$K:$K,F$1, 'All Articles'!$L:$L,$A2)</f>
        <v>5</v>
      </c>
      <c r="G2" s="8">
        <f>COUNTIFS('All Articles'!$K:$K,G$1, 'All Articles'!$L:$L,$A2)</f>
        <v>0</v>
      </c>
      <c r="H2" s="8">
        <f>COUNTIFS('All Articles'!$K:$K,H$1, 'All Articles'!$L:$L,$A2)</f>
        <v>0</v>
      </c>
      <c r="I2" s="8">
        <f>COUNTIFS('All Articles'!$K:$K,I$1, 'All Articles'!$L:$L,$A2)</f>
        <v>0</v>
      </c>
      <c r="J2" s="8">
        <f>COUNTIFS('All Articles'!$L:$L,$A2)</f>
        <v>7</v>
      </c>
      <c r="L2" s="6">
        <f t="shared" ref="L2:L7" si="0">C2</f>
        <v>0</v>
      </c>
      <c r="N2">
        <f>J2-L2</f>
        <v>7</v>
      </c>
      <c r="O2" s="9"/>
      <c r="P2" s="9"/>
    </row>
    <row r="3" spans="1:18">
      <c r="A3" t="s">
        <v>2709</v>
      </c>
      <c r="B3" s="5">
        <f>COUNTIFS('All Articles'!$K:$K,$B$1, 'All Articles'!$L:$L,$A3)</f>
        <v>8</v>
      </c>
      <c r="C3" s="5">
        <f>COUNTIFS('All Articles'!$K:$K,C$1, 'All Articles'!$L:$L,$A3)</f>
        <v>33</v>
      </c>
      <c r="D3" s="5">
        <f>COUNTIFS('All Articles'!$K:$K,D$1, 'All Articles'!$L:$L,$A3)</f>
        <v>9</v>
      </c>
      <c r="E3" s="5">
        <f>COUNTIFS('All Articles'!$K:$K,E$1, 'All Articles'!$L:$L,$A3)</f>
        <v>34</v>
      </c>
      <c r="F3" s="8">
        <f>COUNTIFS('All Articles'!$K:$K,F$1, 'All Articles'!$L:$L,$A3)</f>
        <v>2</v>
      </c>
      <c r="G3" s="8">
        <f>COUNTIFS('All Articles'!$K:$K,G$1, 'All Articles'!$L:$L,$A3)</f>
        <v>0</v>
      </c>
      <c r="H3" s="8">
        <f>COUNTIFS('All Articles'!$K:$K,H$1, 'All Articles'!$L:$L,$A3)</f>
        <v>11</v>
      </c>
      <c r="I3" s="8">
        <f>COUNTIFS('All Articles'!$K:$K,I$1, 'All Articles'!$L:$L,$A3)</f>
        <v>0</v>
      </c>
      <c r="J3" s="8">
        <f>COUNTIFS('All Articles'!$L:$L,$A3)</f>
        <v>98</v>
      </c>
      <c r="L3" s="6">
        <f t="shared" si="0"/>
        <v>33</v>
      </c>
      <c r="N3">
        <f>J3-L3</f>
        <v>65</v>
      </c>
      <c r="O3" s="9"/>
      <c r="P3" s="9"/>
    </row>
    <row r="4" spans="1:18">
      <c r="A4" t="s">
        <v>2708</v>
      </c>
      <c r="B4" s="5">
        <f>COUNTIFS('All Articles'!$K:$K,$B$1, 'All Articles'!$L:$L,$A4)</f>
        <v>27</v>
      </c>
      <c r="C4" s="5">
        <f>COUNTIFS('All Articles'!$K:$K,C$1, 'All Articles'!$L:$L,$A4)</f>
        <v>2</v>
      </c>
      <c r="D4" s="5">
        <f>COUNTIFS('All Articles'!$K:$K,D$1, 'All Articles'!$L:$L,$A4)</f>
        <v>3</v>
      </c>
      <c r="E4" s="5">
        <f>COUNTIFS('All Articles'!$K:$K,E$1, 'All Articles'!$L:$L,$A4)</f>
        <v>31</v>
      </c>
      <c r="F4" s="8">
        <f>COUNTIFS('All Articles'!$K:$K,F$1, 'All Articles'!$L:$L,$A4)</f>
        <v>24</v>
      </c>
      <c r="G4" s="8">
        <f>COUNTIFS('All Articles'!$K:$K,G$1, 'All Articles'!$L:$L,$A4)</f>
        <v>1</v>
      </c>
      <c r="H4" s="8">
        <f>COUNTIFS('All Articles'!$K:$K,H$1, 'All Articles'!$L:$L,$A4)</f>
        <v>5</v>
      </c>
      <c r="I4" s="8">
        <f>COUNTIFS('All Articles'!$K:$K,I$1, 'All Articles'!$L:$L,$A4)</f>
        <v>0</v>
      </c>
      <c r="J4" s="8">
        <f>COUNTIFS('All Articles'!$L:$L,$A4)</f>
        <v>94</v>
      </c>
      <c r="L4" s="6">
        <f t="shared" si="0"/>
        <v>2</v>
      </c>
      <c r="N4">
        <f>J4-L4</f>
        <v>92</v>
      </c>
      <c r="O4" s="9"/>
      <c r="P4" s="9"/>
    </row>
    <row r="5" spans="1:18">
      <c r="A5" s="4" t="s">
        <v>2601</v>
      </c>
      <c r="B5" s="5">
        <f>COUNTIFS('All Articles'!$K:$K,$B$1, 'All Articles'!$L:$L,$A5)</f>
        <v>105</v>
      </c>
      <c r="C5" s="5">
        <f>COUNTIFS('All Articles'!$K:$K,C$1, 'All Articles'!$L:$L,$A5)</f>
        <v>0</v>
      </c>
      <c r="D5" s="5">
        <f>COUNTIFS('All Articles'!$K:$K,D$1, 'All Articles'!$L:$L,$A5)</f>
        <v>2</v>
      </c>
      <c r="E5" s="5">
        <f>COUNTIFS('All Articles'!$K:$K,E$1, 'All Articles'!$L:$L,$A5)</f>
        <v>5</v>
      </c>
      <c r="F5" s="8">
        <f>COUNTIFS('All Articles'!$K:$K,F$1, 'All Articles'!$L:$L,$A5)</f>
        <v>2</v>
      </c>
      <c r="G5" s="8">
        <f>COUNTIFS('All Articles'!$K:$K,G$1, 'All Articles'!$L:$L,$A5)</f>
        <v>6</v>
      </c>
      <c r="H5" s="8">
        <f>COUNTIFS('All Articles'!$K:$K,H$1, 'All Articles'!$L:$L,$A5)</f>
        <v>0</v>
      </c>
      <c r="I5" s="8">
        <f>COUNTIFS('All Articles'!$K:$K,I$1, 'All Articles'!$L:$L,$A5)</f>
        <v>0</v>
      </c>
      <c r="J5" s="8">
        <f>COUNTIFS('All Articles'!$L:$L,$A5)</f>
        <v>121</v>
      </c>
      <c r="L5" s="6">
        <f t="shared" si="0"/>
        <v>0</v>
      </c>
      <c r="N5">
        <f>J5-L5</f>
        <v>121</v>
      </c>
      <c r="O5" s="9"/>
      <c r="P5" s="9"/>
    </row>
    <row r="6" spans="1:18">
      <c r="A6" t="s">
        <v>2600</v>
      </c>
      <c r="B6" s="5">
        <f>COUNTIFS('All Articles'!$K:$K,$B$1, 'All Articles'!$L:$L,$A6)</f>
        <v>18</v>
      </c>
      <c r="C6" s="5">
        <f>COUNTIFS('All Articles'!$K:$K,C$1, 'All Articles'!$L:$L,$A6)</f>
        <v>9</v>
      </c>
      <c r="D6" s="5">
        <f>COUNTIFS('All Articles'!$K:$K,D$1, 'All Articles'!$L:$L,$A6)</f>
        <v>14</v>
      </c>
      <c r="E6" s="5">
        <f>COUNTIFS('All Articles'!$K:$K,E$1, 'All Articles'!$L:$L,$A6)</f>
        <v>62</v>
      </c>
      <c r="F6" s="8">
        <f>COUNTIFS('All Articles'!$K:$K,F$1, 'All Articles'!$L:$L,$A6)</f>
        <v>3</v>
      </c>
      <c r="G6" s="8">
        <f>COUNTIFS('All Articles'!$K:$K,G$1, 'All Articles'!$L:$L,$A6)</f>
        <v>0</v>
      </c>
      <c r="H6" s="8">
        <f>COUNTIFS('All Articles'!$K:$K,H$1, 'All Articles'!$L:$L,$A6)</f>
        <v>11</v>
      </c>
      <c r="I6" s="8">
        <f>COUNTIFS('All Articles'!$K:$K,I$1, 'All Articles'!$L:$L,$A6)</f>
        <v>0</v>
      </c>
      <c r="J6" s="8">
        <f>COUNTIFS('All Articles'!$L:$L,$A6)</f>
        <v>119</v>
      </c>
      <c r="L6" s="6">
        <f t="shared" si="0"/>
        <v>9</v>
      </c>
      <c r="N6">
        <f>J6-L6</f>
        <v>110</v>
      </c>
      <c r="O6" s="9"/>
      <c r="P6" s="9"/>
    </row>
    <row r="7" spans="1:18">
      <c r="A7" t="s">
        <v>2719</v>
      </c>
      <c r="B7" s="5">
        <f>COUNTIFS('All Articles'!$K:$K,$B$1, 'All Articles'!$L:$L,$A7)</f>
        <v>50</v>
      </c>
      <c r="C7" s="5">
        <f>COUNTIFS('All Articles'!$K:$K,C$1, 'All Articles'!$L:$L,$A7)</f>
        <v>1</v>
      </c>
      <c r="D7" s="5">
        <f>COUNTIFS('All Articles'!$K:$K,D$1, 'All Articles'!$L:$L,$A7)</f>
        <v>3</v>
      </c>
      <c r="E7" s="5">
        <f>COUNTIFS('All Articles'!$K:$K,E$1, 'All Articles'!$L:$L,$A7)</f>
        <v>19</v>
      </c>
      <c r="F7" s="8">
        <f>COUNTIFS('All Articles'!$K:$K,F$1, 'All Articles'!$L:$L,$A7)</f>
        <v>8</v>
      </c>
      <c r="G7" s="8">
        <f>COUNTIFS('All Articles'!$K:$K,G$1, 'All Articles'!$L:$L,$A7)</f>
        <v>3</v>
      </c>
      <c r="H7" s="8">
        <f>COUNTIFS('All Articles'!$K:$K,H$1, 'All Articles'!$L:$L,$A7)</f>
        <v>22</v>
      </c>
      <c r="I7" s="8">
        <f>COUNTIFS('All Articles'!$K:$K,I$1, 'All Articles'!$L:$L,$A7)</f>
        <v>0</v>
      </c>
      <c r="J7" s="8">
        <f>COUNTIFS('All Articles'!$L:$L,$A7)</f>
        <v>107</v>
      </c>
      <c r="L7" s="6">
        <f t="shared" si="0"/>
        <v>1</v>
      </c>
      <c r="N7">
        <f>SUM(B7,E7,D7,F7,G7)</f>
        <v>83</v>
      </c>
      <c r="O7" s="9"/>
      <c r="P7" s="9"/>
    </row>
    <row r="8" spans="1:18">
      <c r="J8" s="6">
        <f>SUM(J2:J6)</f>
        <v>439</v>
      </c>
    </row>
    <row r="9" spans="1:18">
      <c r="J9">
        <f>SUM(J2:J7)</f>
        <v>546</v>
      </c>
      <c r="P9" s="15"/>
      <c r="R9" s="6"/>
    </row>
    <row r="10" spans="1:18">
      <c r="J10"/>
    </row>
    <row r="11" spans="1:18">
      <c r="J11"/>
    </row>
    <row r="12" spans="1:18">
      <c r="J12"/>
    </row>
    <row r="13" spans="1:18">
      <c r="F13"/>
      <c r="H13"/>
      <c r="I13"/>
      <c r="J13"/>
    </row>
    <row r="14" spans="1:18">
      <c r="F14"/>
      <c r="H14"/>
      <c r="I14"/>
      <c r="J14"/>
    </row>
    <row r="15" spans="1:18">
      <c r="F15"/>
      <c r="H15"/>
      <c r="I15"/>
      <c r="J15"/>
    </row>
    <row r="16" spans="1:18">
      <c r="F16"/>
      <c r="H16"/>
      <c r="I16"/>
      <c r="J16"/>
    </row>
    <row r="17" spans="6:10">
      <c r="F17"/>
      <c r="H17"/>
      <c r="I17"/>
      <c r="J17"/>
    </row>
    <row r="18" spans="6:10">
      <c r="F18"/>
      <c r="H18"/>
      <c r="I18"/>
      <c r="J18"/>
    </row>
    <row r="19" spans="6:10">
      <c r="F19"/>
      <c r="H19"/>
      <c r="I19"/>
      <c r="J19"/>
    </row>
    <row r="20" spans="6:10">
      <c r="F20"/>
      <c r="H20"/>
      <c r="I20"/>
      <c r="J20"/>
    </row>
    <row r="21" spans="6:10">
      <c r="F21"/>
      <c r="H21"/>
      <c r="I21"/>
      <c r="J21"/>
    </row>
    <row r="22" spans="6:10">
      <c r="F22"/>
      <c r="H22"/>
      <c r="I22"/>
      <c r="J22"/>
    </row>
  </sheetData>
  <autoFilter ref="A1:E4"/>
  <sortState ref="A2:M6">
    <sortCondition ref="J2"/>
  </sortState>
  <phoneticPr fontId="7" type="noConversion"/>
  <pageMargins left="0.75" right="0.75" top="1" bottom="1" header="0.5" footer="0.5"/>
  <pageSetup fitToWidth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B5" zoomScale="70" zoomScaleNormal="70" workbookViewId="0">
      <selection activeCell="J25" sqref="J25"/>
    </sheetView>
  </sheetViews>
  <sheetFormatPr defaultColWidth="11" defaultRowHeight="15.5"/>
  <cols>
    <col min="1" max="1" width="49.33203125" bestFit="1" customWidth="1"/>
    <col min="2" max="2" width="49.33203125" customWidth="1"/>
  </cols>
  <sheetData>
    <row r="1" spans="1:10">
      <c r="C1" t="s">
        <v>2711</v>
      </c>
      <c r="D1" t="s">
        <v>2712</v>
      </c>
      <c r="E1" t="s">
        <v>2713</v>
      </c>
      <c r="F1" t="s">
        <v>2714</v>
      </c>
      <c r="G1" t="s">
        <v>2715</v>
      </c>
      <c r="H1" t="s">
        <v>2716</v>
      </c>
      <c r="I1" t="s">
        <v>2717</v>
      </c>
      <c r="J1" t="s">
        <v>2718</v>
      </c>
    </row>
    <row r="2" spans="1:10">
      <c r="A2" t="s">
        <v>2600</v>
      </c>
      <c r="B2" t="s">
        <v>2600</v>
      </c>
      <c r="C2">
        <f>COUNTIFS( 'All Articles'!$L:$L,A2, 'All Articles'!$S:$S, "*class*")</f>
        <v>21</v>
      </c>
      <c r="D2">
        <f>COUNTIFS( 'All Articles'!$L:$L,A2, 'All Articles'!$S:$S, "*fold*")</f>
        <v>46</v>
      </c>
      <c r="E2">
        <f>COUNTIFS( 'All Articles'!$L:$L,A2, 'All Articles'!$S:$S, "*superfamily*")</f>
        <v>37</v>
      </c>
      <c r="F2">
        <f>COUNTIFS( 'All Articles'!$L:$L,A2, 'All Articles'!S:S, "family*") + COUNTIFS( 'All Articles'!$L:$L,A2, 'All Articles'!$S:$S, "* family*")</f>
        <v>34</v>
      </c>
      <c r="G2">
        <f>COUNTIFS( 'All Articles'!$L:$L,A2, 'All Articles'!$S:$S, "*protein*")</f>
        <v>1</v>
      </c>
      <c r="H2">
        <f>COUNTIFS( 'All Articles'!$L:$L,A2, 'All Articles'!$S:$S, "*species*")</f>
        <v>0</v>
      </c>
      <c r="I2">
        <f>COUNTIFS( 'All Articles'!$L:$L,A2, 'All Articles'!$S:$S, "*domain*")</f>
        <v>49</v>
      </c>
      <c r="J2">
        <f>COUNTIFS( 'All Articles'!$L:$L,A2)</f>
        <v>119</v>
      </c>
    </row>
    <row r="3" spans="1:10">
      <c r="A3" s="4" t="s">
        <v>2601</v>
      </c>
      <c r="B3" s="4" t="s">
        <v>2601</v>
      </c>
      <c r="C3">
        <f>COUNTIFS( 'All Articles'!$L:$L,A3, 'All Articles'!$S:$S, "*class*")</f>
        <v>15</v>
      </c>
      <c r="D3">
        <f>COUNTIFS( 'All Articles'!$L:$L,A3, 'All Articles'!$S:$S, "*fold*")</f>
        <v>43</v>
      </c>
      <c r="E3">
        <f>COUNTIFS( 'All Articles'!$L:$L,A3, 'All Articles'!$S:$S, "*superfamily*")</f>
        <v>27</v>
      </c>
      <c r="F3">
        <f>COUNTIFS( 'All Articles'!$L:$L,A3, 'All Articles'!S:S, "family*") + COUNTIFS( 'All Articles'!$L:$L,A3, 'All Articles'!$S:$S, "* family*")</f>
        <v>21</v>
      </c>
      <c r="G3">
        <f>COUNTIFS( 'All Articles'!$L:$L,A3, 'All Articles'!$S:$S, "*protein*")</f>
        <v>2</v>
      </c>
      <c r="H3">
        <f>COUNTIFS( 'All Articles'!$L:$L,A3, 'All Articles'!$S:$S, "*species*")</f>
        <v>1</v>
      </c>
      <c r="I3">
        <f>COUNTIFS( 'All Articles'!$L:$L,A3, 'All Articles'!$S:$S, "*domain*")</f>
        <v>13</v>
      </c>
      <c r="J3">
        <f>COUNTIFS( 'All Articles'!$L:$L,A3)</f>
        <v>121</v>
      </c>
    </row>
    <row r="4" spans="1:10">
      <c r="A4" t="s">
        <v>2708</v>
      </c>
      <c r="B4" t="s">
        <v>2708</v>
      </c>
      <c r="C4">
        <f>COUNTIFS( 'All Articles'!$L:$L,A4, 'All Articles'!$S:$S, "*class*")</f>
        <v>35</v>
      </c>
      <c r="D4">
        <f>COUNTIFS( 'All Articles'!$L:$L,A4, 'All Articles'!$S:$S, "*fold*")</f>
        <v>43</v>
      </c>
      <c r="E4">
        <f>COUNTIFS( 'All Articles'!$L:$L,A4, 'All Articles'!$S:$S, "*superfamily*")</f>
        <v>39</v>
      </c>
      <c r="F4">
        <f>COUNTIFS( 'All Articles'!$L:$L,A4, 'All Articles'!S:S, "family*") + COUNTIFS( 'All Articles'!$L:$L,A4, 'All Articles'!$S:$S, "* family*")</f>
        <v>14</v>
      </c>
      <c r="G4">
        <f>COUNTIFS( 'All Articles'!$L:$L,A4, 'All Articles'!$S:$S, "*protein*")</f>
        <v>5</v>
      </c>
      <c r="H4">
        <f>COUNTIFS( 'All Articles'!$L:$L,A4, 'All Articles'!$S:$S, "*species*")</f>
        <v>5</v>
      </c>
      <c r="I4">
        <f>COUNTIFS( 'All Articles'!$L:$L,A4, 'All Articles'!$S:$S, "*domain*")</f>
        <v>33</v>
      </c>
      <c r="J4">
        <f>COUNTIFS( 'All Articles'!$L:$L,A4)</f>
        <v>94</v>
      </c>
    </row>
    <row r="5" spans="1:10">
      <c r="A5" t="s">
        <v>2709</v>
      </c>
      <c r="B5" t="s">
        <v>2709</v>
      </c>
      <c r="C5">
        <f>COUNTIFS( 'All Articles'!$L:$L,A5, 'All Articles'!$S:$S, "*class*")</f>
        <v>8</v>
      </c>
      <c r="D5">
        <f>COUNTIFS( 'All Articles'!$L:$L,A5, 'All Articles'!$S:$S, "*fold*")</f>
        <v>41</v>
      </c>
      <c r="E5">
        <f>COUNTIFS( 'All Articles'!$L:$L,A5, 'All Articles'!$S:$S, "*superfamily*")</f>
        <v>38</v>
      </c>
      <c r="F5">
        <f>COUNTIFS( 'All Articles'!$L:$L,A5, 'All Articles'!S:S, "family*") + COUNTIFS( 'All Articles'!$L:$L,A5, 'All Articles'!$S:$S, "* family*")</f>
        <v>12</v>
      </c>
      <c r="G5">
        <f>COUNTIFS( 'All Articles'!$L:$L,A5, 'All Articles'!$S:$S, "*protein*")</f>
        <v>0</v>
      </c>
      <c r="H5">
        <f>COUNTIFS( 'All Articles'!$L:$L,A5, 'All Articles'!$S:$S, "*species*")</f>
        <v>0</v>
      </c>
      <c r="I5">
        <f>COUNTIFS( 'All Articles'!$L:$L,A5, 'All Articles'!$S:$S, "*domain*")</f>
        <v>19</v>
      </c>
      <c r="J5">
        <f>COUNTIFS( 'All Articles'!$L:$L,A5)</f>
        <v>98</v>
      </c>
    </row>
    <row r="6" spans="1:10">
      <c r="A6" t="s">
        <v>2710</v>
      </c>
      <c r="B6" t="s">
        <v>2710</v>
      </c>
      <c r="C6">
        <f>COUNTIFS( 'All Articles'!$L:$L,A6, 'All Articles'!$S:$S, "*class*")</f>
        <v>1</v>
      </c>
      <c r="D6">
        <f>COUNTIFS( 'All Articles'!$L:$L,A6, 'All Articles'!$S:$S, "*fold*")</f>
        <v>1</v>
      </c>
      <c r="E6">
        <f>COUNTIFS( 'All Articles'!$L:$L,A6, 'All Articles'!$S:$S, "*superfamily*")</f>
        <v>3</v>
      </c>
      <c r="F6">
        <f>COUNTIFS( 'All Articles'!$L:$L,A6, 'All Articles'!S:S, "family*") + COUNTIFS( 'All Articles'!$L:$L,A6, 'All Articles'!$S:$S, "* family*")</f>
        <v>3</v>
      </c>
      <c r="G6">
        <f>COUNTIFS( 'All Articles'!$L:$L,A6, 'All Articles'!$S:$S, "*protein*")</f>
        <v>0</v>
      </c>
      <c r="H6">
        <f>COUNTIFS( 'All Articles'!$L:$L,A6, 'All Articles'!$S:$S, "*species*")</f>
        <v>0</v>
      </c>
      <c r="I6">
        <f>COUNTIFS( 'All Articles'!$L:$L,A6, 'All Articles'!$S:$S, "*domain*")</f>
        <v>2</v>
      </c>
      <c r="J6">
        <f>COUNTIFS( 'All Articles'!$L:$L,A6)</f>
        <v>7</v>
      </c>
    </row>
    <row r="7" spans="1:10">
      <c r="A7" s="4" t="s">
        <v>2554</v>
      </c>
      <c r="B7" s="4"/>
      <c r="C7">
        <f>COUNTIFS( 'All Articles'!$L:$L,A7, 'All Articles'!$S:$S, "*class*")</f>
        <v>0</v>
      </c>
      <c r="D7">
        <f>COUNTIFS( 'All Articles'!$L:$L,A7, 'All Articles'!$S:$S, "*fold*")</f>
        <v>0</v>
      </c>
      <c r="E7">
        <f>COUNTIFS( 'All Articles'!$L:$L,A7, 'All Articles'!$S:$S, "*superfamily*")</f>
        <v>0</v>
      </c>
      <c r="F7">
        <f>COUNTIFS( 'All Articles'!$L:$L,A7, 'All Articles'!S:S, "family*") + COUNTIFS( 'All Articles'!$L:$L,A7, 'All Articles'!$S:$S, "* family*")</f>
        <v>0</v>
      </c>
      <c r="G7">
        <f>COUNTIFS( 'All Articles'!$L:$L,A7, 'All Articles'!$S:$S, "*protein*")</f>
        <v>0</v>
      </c>
      <c r="H7">
        <f>COUNTIFS( 'All Articles'!$L:$L,A7, 'All Articles'!$S:$S, "*species*")</f>
        <v>0</v>
      </c>
      <c r="I7">
        <f>COUNTIFS( 'All Articles'!$L:$L,A7, 'All Articles'!$S:$S, "*domain*")</f>
        <v>0</v>
      </c>
      <c r="J7">
        <f>COUNTIFS( 'All Articles'!$L:$L,A7)</f>
        <v>0</v>
      </c>
    </row>
    <row r="8" spans="1:10">
      <c r="A8" s="4" t="s">
        <v>2599</v>
      </c>
      <c r="B8" s="4"/>
      <c r="C8">
        <f>SUM(C2:C7)</f>
        <v>80</v>
      </c>
      <c r="D8">
        <f t="shared" ref="D8:J8" si="0">SUM(D2:D7)</f>
        <v>174</v>
      </c>
      <c r="E8">
        <f t="shared" si="0"/>
        <v>144</v>
      </c>
      <c r="F8">
        <f t="shared" si="0"/>
        <v>84</v>
      </c>
      <c r="G8">
        <f t="shared" si="0"/>
        <v>8</v>
      </c>
      <c r="H8">
        <f t="shared" si="0"/>
        <v>6</v>
      </c>
      <c r="I8">
        <f t="shared" si="0"/>
        <v>116</v>
      </c>
      <c r="J8">
        <f t="shared" si="0"/>
        <v>439</v>
      </c>
    </row>
    <row r="11" spans="1:10">
      <c r="A11" t="s">
        <v>2710</v>
      </c>
    </row>
    <row r="12" spans="1:10">
      <c r="A12" t="s">
        <v>2709</v>
      </c>
    </row>
    <row r="13" spans="1:10">
      <c r="A13" t="s">
        <v>2708</v>
      </c>
    </row>
    <row r="14" spans="1:10">
      <c r="A14" s="4" t="s">
        <v>2601</v>
      </c>
    </row>
    <row r="15" spans="1:10">
      <c r="A15" t="s">
        <v>2600</v>
      </c>
    </row>
    <row r="16" spans="1:10">
      <c r="A16" t="s">
        <v>2554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0" zoomScaleNormal="80" workbookViewId="0">
      <selection activeCell="C12" sqref="C12"/>
    </sheetView>
  </sheetViews>
  <sheetFormatPr defaultColWidth="11" defaultRowHeight="15.5"/>
  <cols>
    <col min="1" max="1" width="26.5" customWidth="1"/>
    <col min="2" max="2" width="47.5" customWidth="1"/>
    <col min="3" max="3" width="69.6640625" customWidth="1"/>
    <col min="4" max="4" width="33.83203125" customWidth="1"/>
  </cols>
  <sheetData>
    <row r="1" spans="1:4" ht="16" thickBot="1">
      <c r="A1" s="10" t="s">
        <v>2346</v>
      </c>
      <c r="B1" s="11" t="s">
        <v>2347</v>
      </c>
      <c r="C1" s="11" t="s">
        <v>2348</v>
      </c>
      <c r="D1" s="14" t="s">
        <v>2381</v>
      </c>
    </row>
    <row r="2" spans="1:4" ht="16" thickBot="1">
      <c r="A2" s="12" t="s">
        <v>1282</v>
      </c>
      <c r="B2" s="13" t="s">
        <v>2349</v>
      </c>
      <c r="C2" s="13" t="s">
        <v>2350</v>
      </c>
      <c r="D2" t="s">
        <v>2382</v>
      </c>
    </row>
    <row r="3" spans="1:4" ht="16" thickBot="1">
      <c r="A3" s="12" t="s">
        <v>2351</v>
      </c>
      <c r="B3" s="13" t="s">
        <v>2352</v>
      </c>
      <c r="C3" s="13" t="s">
        <v>2353</v>
      </c>
      <c r="D3" t="s">
        <v>2382</v>
      </c>
    </row>
    <row r="4" spans="1:4" ht="16" thickBot="1">
      <c r="A4" s="12" t="s">
        <v>2354</v>
      </c>
      <c r="B4" s="13" t="s">
        <v>2352</v>
      </c>
      <c r="C4" s="13" t="s">
        <v>2355</v>
      </c>
      <c r="D4" t="s">
        <v>1292</v>
      </c>
    </row>
    <row r="5" spans="1:4" ht="16" thickBot="1">
      <c r="A5" s="12" t="s">
        <v>2356</v>
      </c>
      <c r="B5" s="13" t="s">
        <v>2357</v>
      </c>
      <c r="C5" s="13" t="s">
        <v>2358</v>
      </c>
      <c r="D5" t="s">
        <v>1246</v>
      </c>
    </row>
    <row r="6" spans="1:4" ht="16" thickBot="1">
      <c r="A6" s="12" t="s">
        <v>1280</v>
      </c>
      <c r="B6" s="13" t="s">
        <v>2352</v>
      </c>
      <c r="C6" s="13" t="s">
        <v>2359</v>
      </c>
      <c r="D6" t="s">
        <v>2383</v>
      </c>
    </row>
    <row r="7" spans="1:4" ht="16" thickBot="1">
      <c r="A7" s="12" t="s">
        <v>2360</v>
      </c>
      <c r="B7" s="13" t="s">
        <v>2352</v>
      </c>
      <c r="C7" s="13" t="s">
        <v>2361</v>
      </c>
      <c r="D7" t="s">
        <v>2384</v>
      </c>
    </row>
    <row r="8" spans="1:4" ht="25.5" thickBot="1">
      <c r="A8" s="12" t="s">
        <v>2362</v>
      </c>
      <c r="B8" s="13" t="s">
        <v>2363</v>
      </c>
      <c r="C8" s="13" t="s">
        <v>2364</v>
      </c>
      <c r="D8" t="s">
        <v>2385</v>
      </c>
    </row>
    <row r="9" spans="1:4" ht="16" thickBot="1">
      <c r="A9" s="12" t="s">
        <v>2365</v>
      </c>
      <c r="B9" s="13" t="s">
        <v>2366</v>
      </c>
      <c r="C9" s="13" t="s">
        <v>2367</v>
      </c>
      <c r="D9" t="s">
        <v>2384</v>
      </c>
    </row>
    <row r="10" spans="1:4" ht="16" thickBot="1">
      <c r="A10" s="12" t="s">
        <v>2368</v>
      </c>
      <c r="B10" s="13" t="s">
        <v>2369</v>
      </c>
      <c r="C10" s="13" t="s">
        <v>2370</v>
      </c>
      <c r="D10" t="s">
        <v>2383</v>
      </c>
    </row>
    <row r="11" spans="1:4" ht="25.5" thickBot="1">
      <c r="A11" s="12" t="s">
        <v>2371</v>
      </c>
      <c r="B11" s="13" t="s">
        <v>1170</v>
      </c>
      <c r="C11" s="13" t="s">
        <v>2372</v>
      </c>
      <c r="D11" t="s">
        <v>2386</v>
      </c>
    </row>
    <row r="12" spans="1:4" ht="25.5" thickBot="1">
      <c r="A12" s="12" t="s">
        <v>2373</v>
      </c>
      <c r="B12" s="13" t="s">
        <v>2374</v>
      </c>
      <c r="C12" s="13" t="s">
        <v>2375</v>
      </c>
      <c r="D12" t="s">
        <v>1292</v>
      </c>
    </row>
    <row r="13" spans="1:4" ht="25.5" thickBot="1">
      <c r="A13" s="12" t="s">
        <v>2376</v>
      </c>
      <c r="B13" s="13" t="s">
        <v>1244</v>
      </c>
      <c r="C13" s="13" t="s">
        <v>2377</v>
      </c>
      <c r="D13" t="s">
        <v>2383</v>
      </c>
    </row>
    <row r="14" spans="1:4" ht="16" thickBot="1">
      <c r="A14" s="12" t="s">
        <v>2378</v>
      </c>
      <c r="B14" s="13" t="s">
        <v>2379</v>
      </c>
      <c r="C14" s="13" t="s">
        <v>2380</v>
      </c>
      <c r="D14" t="s">
        <v>2382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70" zoomScaleNormal="70" workbookViewId="0">
      <pane ySplit="1" topLeftCell="A2" activePane="bottomLeft" state="frozen"/>
      <selection pane="bottomLeft" activeCell="A6" sqref="A6"/>
    </sheetView>
  </sheetViews>
  <sheetFormatPr defaultColWidth="11" defaultRowHeight="15.5"/>
  <cols>
    <col min="1" max="1" width="80.6640625" bestFit="1" customWidth="1"/>
    <col min="2" max="2" width="30.33203125" bestFit="1" customWidth="1"/>
    <col min="3" max="3" width="80.6640625" bestFit="1" customWidth="1"/>
    <col min="4" max="4" width="49.33203125" bestFit="1" customWidth="1"/>
    <col min="5" max="5" width="7.5" bestFit="1" customWidth="1"/>
    <col min="6" max="6" width="15.1640625" bestFit="1" customWidth="1"/>
    <col min="7" max="7" width="9.83203125" bestFit="1" customWidth="1"/>
    <col min="8" max="8" width="11.5" bestFit="1" customWidth="1"/>
    <col min="9" max="9" width="5.1640625" bestFit="1" customWidth="1"/>
  </cols>
  <sheetData>
    <row r="1" spans="1:20">
      <c r="A1" s="3" t="s">
        <v>2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1289</v>
      </c>
      <c r="L1" s="1" t="s">
        <v>1262</v>
      </c>
      <c r="M1" s="1" t="s">
        <v>1261</v>
      </c>
      <c r="N1" s="3" t="s">
        <v>2321</v>
      </c>
      <c r="O1" s="3" t="s">
        <v>1283</v>
      </c>
      <c r="P1" s="3" t="s">
        <v>2322</v>
      </c>
      <c r="Q1" s="3" t="s">
        <v>2335</v>
      </c>
      <c r="R1" s="3" t="s">
        <v>1499</v>
      </c>
      <c r="S1" s="3" t="s">
        <v>1260</v>
      </c>
      <c r="T1" s="3" t="s">
        <v>1239</v>
      </c>
    </row>
    <row r="2" spans="1:20">
      <c r="A2" t="s">
        <v>2389</v>
      </c>
      <c r="B2" t="s">
        <v>2387</v>
      </c>
      <c r="C2" t="s">
        <v>2388</v>
      </c>
      <c r="D2" t="s">
        <v>2390</v>
      </c>
      <c r="E2">
        <v>80</v>
      </c>
      <c r="F2">
        <v>1</v>
      </c>
      <c r="G2" t="s">
        <v>123</v>
      </c>
      <c r="H2" t="s">
        <v>2391</v>
      </c>
      <c r="I2">
        <v>2001</v>
      </c>
    </row>
    <row r="3" spans="1:20">
      <c r="A3" t="s">
        <v>2421</v>
      </c>
      <c r="B3" t="s">
        <v>2419</v>
      </c>
      <c r="C3" t="s">
        <v>2420</v>
      </c>
      <c r="D3" t="s">
        <v>984</v>
      </c>
      <c r="E3">
        <v>313</v>
      </c>
      <c r="F3">
        <v>4</v>
      </c>
      <c r="G3" t="s">
        <v>213</v>
      </c>
      <c r="H3" t="s">
        <v>2422</v>
      </c>
      <c r="I3">
        <v>2001</v>
      </c>
    </row>
    <row r="4" spans="1:20">
      <c r="A4" t="s">
        <v>2451</v>
      </c>
      <c r="B4" t="s">
        <v>2449</v>
      </c>
      <c r="C4" t="s">
        <v>2450</v>
      </c>
      <c r="D4" t="s">
        <v>31</v>
      </c>
      <c r="E4">
        <v>5</v>
      </c>
      <c r="F4">
        <v>8</v>
      </c>
      <c r="H4" t="s">
        <v>2452</v>
      </c>
      <c r="I4">
        <v>1997</v>
      </c>
    </row>
    <row r="5" spans="1:20">
      <c r="A5" t="s">
        <v>2437</v>
      </c>
      <c r="B5" t="s">
        <v>2435</v>
      </c>
      <c r="C5" t="s">
        <v>2436</v>
      </c>
      <c r="D5" t="s">
        <v>2438</v>
      </c>
      <c r="E5">
        <v>299</v>
      </c>
      <c r="F5">
        <v>2</v>
      </c>
      <c r="H5" t="s">
        <v>2439</v>
      </c>
      <c r="I5">
        <v>2000</v>
      </c>
      <c r="J5" t="s">
        <v>1169</v>
      </c>
      <c r="L5" t="s">
        <v>1267</v>
      </c>
      <c r="N5" t="s">
        <v>1253</v>
      </c>
      <c r="R5" t="s">
        <v>1258</v>
      </c>
      <c r="S5" t="s">
        <v>2345</v>
      </c>
    </row>
    <row r="6" spans="1:20">
      <c r="A6" t="s">
        <v>2469</v>
      </c>
      <c r="B6" t="s">
        <v>2467</v>
      </c>
      <c r="C6" t="s">
        <v>2468</v>
      </c>
      <c r="D6" t="s">
        <v>1425</v>
      </c>
      <c r="E6">
        <v>310</v>
      </c>
      <c r="F6">
        <v>1</v>
      </c>
      <c r="G6" t="s">
        <v>103</v>
      </c>
      <c r="H6" t="s">
        <v>2470</v>
      </c>
      <c r="I6">
        <v>2001</v>
      </c>
    </row>
    <row r="7" spans="1:20">
      <c r="A7" t="s">
        <v>2455</v>
      </c>
      <c r="B7" t="s">
        <v>2453</v>
      </c>
      <c r="C7" t="s">
        <v>2454</v>
      </c>
      <c r="D7" t="s">
        <v>2456</v>
      </c>
      <c r="E7">
        <v>5</v>
      </c>
      <c r="F7">
        <v>12</v>
      </c>
      <c r="H7" t="s">
        <v>2457</v>
      </c>
      <c r="I7">
        <v>2006</v>
      </c>
    </row>
    <row r="8" spans="1:20">
      <c r="A8" t="s">
        <v>2433</v>
      </c>
      <c r="B8" t="s">
        <v>2431</v>
      </c>
      <c r="C8" t="s">
        <v>2432</v>
      </c>
      <c r="D8" t="s">
        <v>1721</v>
      </c>
      <c r="E8">
        <v>273</v>
      </c>
      <c r="F8">
        <v>5275</v>
      </c>
      <c r="H8" t="s">
        <v>2434</v>
      </c>
      <c r="I8">
        <v>1996</v>
      </c>
    </row>
    <row r="9" spans="1:20">
      <c r="A9" t="s">
        <v>2412</v>
      </c>
      <c r="B9" t="s">
        <v>2410</v>
      </c>
      <c r="C9" t="s">
        <v>2411</v>
      </c>
      <c r="D9" t="s">
        <v>2157</v>
      </c>
      <c r="E9">
        <v>32</v>
      </c>
      <c r="F9">
        <v>5</v>
      </c>
      <c r="H9" t="s">
        <v>2413</v>
      </c>
      <c r="I9">
        <v>2004</v>
      </c>
    </row>
    <row r="10" spans="1:20">
      <c r="A10" t="s">
        <v>2487</v>
      </c>
      <c r="B10" t="s">
        <v>2485</v>
      </c>
      <c r="C10" t="s">
        <v>2486</v>
      </c>
      <c r="D10" t="s">
        <v>2488</v>
      </c>
      <c r="E10">
        <v>28</v>
      </c>
      <c r="F10">
        <v>3</v>
      </c>
      <c r="H10" t="s">
        <v>2489</v>
      </c>
      <c r="I10">
        <v>1997</v>
      </c>
    </row>
    <row r="11" spans="1:20">
      <c r="A11" t="s">
        <v>2477</v>
      </c>
      <c r="B11" t="s">
        <v>2475</v>
      </c>
      <c r="C11" t="s">
        <v>2476</v>
      </c>
      <c r="D11" t="s">
        <v>2478</v>
      </c>
      <c r="E11">
        <v>21</v>
      </c>
      <c r="F11">
        <v>7</v>
      </c>
      <c r="G11" t="s">
        <v>118</v>
      </c>
      <c r="H11" t="s">
        <v>2479</v>
      </c>
      <c r="I11">
        <v>2005</v>
      </c>
    </row>
    <row r="12" spans="1:20">
      <c r="A12" t="s">
        <v>2473</v>
      </c>
      <c r="B12" t="s">
        <v>2471</v>
      </c>
      <c r="C12" t="s">
        <v>2472</v>
      </c>
      <c r="D12" t="s">
        <v>2465</v>
      </c>
      <c r="E12">
        <v>11</v>
      </c>
      <c r="F12">
        <v>9</v>
      </c>
      <c r="H12" t="s">
        <v>2474</v>
      </c>
      <c r="I12">
        <v>1998</v>
      </c>
    </row>
    <row r="13" spans="1:20">
      <c r="A13" t="s">
        <v>2442</v>
      </c>
      <c r="B13" t="s">
        <v>2440</v>
      </c>
      <c r="C13" t="s">
        <v>2441</v>
      </c>
      <c r="D13" t="s">
        <v>2443</v>
      </c>
      <c r="E13">
        <v>4</v>
      </c>
      <c r="F13">
        <v>3</v>
      </c>
      <c r="H13" t="s">
        <v>2444</v>
      </c>
      <c r="I13">
        <v>2009</v>
      </c>
    </row>
    <row r="14" spans="1:20">
      <c r="A14" t="s">
        <v>2425</v>
      </c>
      <c r="B14" t="s">
        <v>2423</v>
      </c>
      <c r="C14" t="s">
        <v>2424</v>
      </c>
      <c r="D14" t="s">
        <v>599</v>
      </c>
      <c r="E14">
        <v>24</v>
      </c>
      <c r="F14">
        <v>23</v>
      </c>
      <c r="G14" t="s">
        <v>965</v>
      </c>
      <c r="H14" t="s">
        <v>2426</v>
      </c>
      <c r="I14">
        <v>2008</v>
      </c>
    </row>
    <row r="15" spans="1:20">
      <c r="A15" t="s">
        <v>2447</v>
      </c>
      <c r="B15" t="s">
        <v>2445</v>
      </c>
      <c r="C15" t="s">
        <v>2446</v>
      </c>
      <c r="D15" t="s">
        <v>725</v>
      </c>
      <c r="E15">
        <v>60</v>
      </c>
      <c r="F15">
        <v>12</v>
      </c>
      <c r="H15" t="s">
        <v>2448</v>
      </c>
      <c r="I15">
        <v>2004</v>
      </c>
    </row>
    <row r="16" spans="1:20">
      <c r="A16" t="s">
        <v>2405</v>
      </c>
      <c r="B16" t="s">
        <v>2403</v>
      </c>
      <c r="C16" t="s">
        <v>2404</v>
      </c>
      <c r="D16" t="s">
        <v>2157</v>
      </c>
      <c r="E16">
        <v>26</v>
      </c>
      <c r="F16">
        <v>1</v>
      </c>
      <c r="G16" t="s">
        <v>123</v>
      </c>
      <c r="H16" t="s">
        <v>749</v>
      </c>
      <c r="I16">
        <v>1998</v>
      </c>
    </row>
    <row r="17" spans="1:9">
      <c r="A17" t="s">
        <v>2482</v>
      </c>
      <c r="B17" t="s">
        <v>2480</v>
      </c>
      <c r="C17" t="s">
        <v>2481</v>
      </c>
      <c r="D17" t="s">
        <v>2483</v>
      </c>
      <c r="E17">
        <v>274</v>
      </c>
      <c r="F17">
        <v>5294</v>
      </c>
      <c r="G17" t="s">
        <v>965</v>
      </c>
      <c r="H17" t="s">
        <v>2484</v>
      </c>
      <c r="I17">
        <v>1996</v>
      </c>
    </row>
    <row r="18" spans="1:9">
      <c r="A18" t="s">
        <v>2416</v>
      </c>
      <c r="B18" t="s">
        <v>2414</v>
      </c>
      <c r="C18" t="s">
        <v>2415</v>
      </c>
      <c r="D18" t="s">
        <v>2417</v>
      </c>
      <c r="E18">
        <v>6</v>
      </c>
      <c r="F18">
        <v>3</v>
      </c>
      <c r="H18" t="s">
        <v>2418</v>
      </c>
      <c r="I18">
        <v>1996</v>
      </c>
    </row>
    <row r="19" spans="1:9">
      <c r="A19" t="s">
        <v>2492</v>
      </c>
      <c r="B19" t="s">
        <v>2490</v>
      </c>
      <c r="C19" t="s">
        <v>2491</v>
      </c>
      <c r="D19" t="s">
        <v>2157</v>
      </c>
      <c r="E19">
        <v>33</v>
      </c>
      <c r="F19" t="s">
        <v>230</v>
      </c>
      <c r="G19" t="s">
        <v>98</v>
      </c>
      <c r="H19" t="s">
        <v>2493</v>
      </c>
      <c r="I19">
        <v>2005</v>
      </c>
    </row>
    <row r="20" spans="1:9">
      <c r="A20" t="s">
        <v>2408</v>
      </c>
      <c r="B20" t="s">
        <v>2406</v>
      </c>
      <c r="C20" t="s">
        <v>2407</v>
      </c>
      <c r="D20" t="s">
        <v>2157</v>
      </c>
      <c r="E20">
        <v>36</v>
      </c>
      <c r="F20" t="s">
        <v>230</v>
      </c>
      <c r="G20" t="s">
        <v>98</v>
      </c>
      <c r="H20" t="s">
        <v>2409</v>
      </c>
      <c r="I20">
        <v>2008</v>
      </c>
    </row>
    <row r="21" spans="1:9">
      <c r="A21" t="s">
        <v>189</v>
      </c>
      <c r="B21" t="s">
        <v>2392</v>
      </c>
      <c r="C21" t="s">
        <v>2393</v>
      </c>
      <c r="D21" t="s">
        <v>1959</v>
      </c>
      <c r="E21">
        <v>30</v>
      </c>
      <c r="F21">
        <v>1</v>
      </c>
      <c r="H21" t="s">
        <v>2394</v>
      </c>
      <c r="I21">
        <v>2002</v>
      </c>
    </row>
    <row r="22" spans="1:9">
      <c r="A22" t="s">
        <v>2397</v>
      </c>
      <c r="B22" t="s">
        <v>2395</v>
      </c>
      <c r="C22" t="s">
        <v>2396</v>
      </c>
      <c r="D22" t="s">
        <v>725</v>
      </c>
      <c r="E22">
        <v>58</v>
      </c>
      <c r="F22">
        <v>6</v>
      </c>
      <c r="H22" t="s">
        <v>2398</v>
      </c>
      <c r="I22">
        <v>2002</v>
      </c>
    </row>
    <row r="23" spans="1:9">
      <c r="A23" t="s">
        <v>2401</v>
      </c>
      <c r="B23" t="s">
        <v>2399</v>
      </c>
      <c r="C23" t="s">
        <v>2400</v>
      </c>
      <c r="D23" t="s">
        <v>2157</v>
      </c>
      <c r="E23">
        <v>28</v>
      </c>
      <c r="F23">
        <v>1</v>
      </c>
      <c r="G23" t="s">
        <v>123</v>
      </c>
      <c r="H23" t="s">
        <v>2402</v>
      </c>
      <c r="I23">
        <v>2000</v>
      </c>
    </row>
    <row r="24" spans="1:9">
      <c r="A24" t="s">
        <v>2429</v>
      </c>
      <c r="B24" t="s">
        <v>2427</v>
      </c>
      <c r="C24" t="s">
        <v>2428</v>
      </c>
      <c r="D24" t="s">
        <v>2157</v>
      </c>
      <c r="E24">
        <v>26</v>
      </c>
      <c r="F24">
        <v>1</v>
      </c>
      <c r="G24" t="s">
        <v>123</v>
      </c>
      <c r="H24" t="s">
        <v>2430</v>
      </c>
      <c r="I24">
        <v>1998</v>
      </c>
    </row>
    <row r="25" spans="1:9">
      <c r="A25" t="s">
        <v>2464</v>
      </c>
      <c r="B25" t="s">
        <v>2462</v>
      </c>
      <c r="C25" t="s">
        <v>2463</v>
      </c>
      <c r="D25" t="s">
        <v>2465</v>
      </c>
      <c r="E25">
        <v>12</v>
      </c>
      <c r="F25">
        <v>2</v>
      </c>
      <c r="H25" t="s">
        <v>2466</v>
      </c>
      <c r="I25">
        <v>1999</v>
      </c>
    </row>
    <row r="26" spans="1:9">
      <c r="A26" t="s">
        <v>2460</v>
      </c>
      <c r="B26" t="s">
        <v>2458</v>
      </c>
      <c r="C26" t="s">
        <v>2459</v>
      </c>
      <c r="D26" t="s">
        <v>366</v>
      </c>
      <c r="E26">
        <v>25</v>
      </c>
      <c r="F26">
        <v>13</v>
      </c>
      <c r="H26" t="s">
        <v>2461</v>
      </c>
      <c r="I26">
        <v>2004</v>
      </c>
    </row>
  </sheetData>
  <sortState ref="A2:T26">
    <sortCondition ref="A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opLeftCell="A151" zoomScale="70" zoomScaleNormal="70" workbookViewId="0">
      <selection sqref="A1:XFD1048576"/>
    </sheetView>
  </sheetViews>
  <sheetFormatPr defaultColWidth="11" defaultRowHeight="15.5"/>
  <cols>
    <col min="1" max="1" width="40" customWidth="1"/>
    <col min="4" max="4" width="82.5" customWidth="1"/>
    <col min="10" max="10" width="33.1640625" bestFit="1" customWidth="1"/>
    <col min="11" max="11" width="49.33203125" bestFit="1" customWidth="1"/>
    <col min="12" max="12" width="37.6640625" bestFit="1" customWidth="1"/>
  </cols>
  <sheetData>
    <row r="1" spans="1:13">
      <c r="A1" s="3" t="s">
        <v>2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3" t="s">
        <v>2321</v>
      </c>
      <c r="L1" s="3" t="s">
        <v>2562</v>
      </c>
      <c r="M1" s="3" t="s">
        <v>2563</v>
      </c>
    </row>
    <row r="2" spans="1:13">
      <c r="A2" t="s">
        <v>350</v>
      </c>
      <c r="B2" t="s">
        <v>348</v>
      </c>
      <c r="C2" t="s">
        <v>349</v>
      </c>
      <c r="D2" t="s">
        <v>351</v>
      </c>
      <c r="E2">
        <v>111</v>
      </c>
      <c r="H2" t="s">
        <v>352</v>
      </c>
      <c r="I2">
        <v>2012</v>
      </c>
      <c r="J2" t="s">
        <v>1240</v>
      </c>
      <c r="K2" t="s">
        <v>2539</v>
      </c>
      <c r="L2" t="s">
        <v>2565</v>
      </c>
      <c r="M2" t="s">
        <v>2566</v>
      </c>
    </row>
    <row r="3" spans="1:13">
      <c r="A3" t="s">
        <v>2579</v>
      </c>
      <c r="B3" t="s">
        <v>922</v>
      </c>
      <c r="C3" t="s">
        <v>923</v>
      </c>
      <c r="D3" t="s">
        <v>2580</v>
      </c>
      <c r="E3">
        <v>6</v>
      </c>
      <c r="F3">
        <v>12</v>
      </c>
      <c r="G3" t="s">
        <v>965</v>
      </c>
      <c r="I3">
        <v>2012</v>
      </c>
      <c r="J3" t="s">
        <v>1240</v>
      </c>
      <c r="K3" t="s">
        <v>2326</v>
      </c>
      <c r="L3" t="s">
        <v>2571</v>
      </c>
      <c r="M3" t="s">
        <v>2583</v>
      </c>
    </row>
    <row r="4" spans="1:13">
      <c r="A4" t="s">
        <v>1564</v>
      </c>
      <c r="B4" t="s">
        <v>1565</v>
      </c>
      <c r="C4" t="s">
        <v>1566</v>
      </c>
      <c r="D4" t="s">
        <v>1567</v>
      </c>
      <c r="E4">
        <v>183</v>
      </c>
      <c r="F4">
        <v>1</v>
      </c>
      <c r="G4" t="s">
        <v>98</v>
      </c>
      <c r="H4" t="s">
        <v>1568</v>
      </c>
      <c r="I4">
        <v>2013</v>
      </c>
      <c r="J4" t="s">
        <v>1240</v>
      </c>
      <c r="K4" t="s">
        <v>2554</v>
      </c>
      <c r="L4" t="s">
        <v>2571</v>
      </c>
      <c r="M4" t="s">
        <v>2584</v>
      </c>
    </row>
    <row r="5" spans="1:13">
      <c r="A5" t="s">
        <v>2277</v>
      </c>
      <c r="B5" t="s">
        <v>2278</v>
      </c>
      <c r="C5" t="s">
        <v>2279</v>
      </c>
      <c r="D5" t="s">
        <v>53</v>
      </c>
      <c r="E5">
        <v>80</v>
      </c>
      <c r="F5">
        <v>8</v>
      </c>
      <c r="G5" t="s">
        <v>459</v>
      </c>
      <c r="H5" t="s">
        <v>2280</v>
      </c>
      <c r="I5">
        <v>2012</v>
      </c>
      <c r="J5" t="s">
        <v>1169</v>
      </c>
      <c r="K5" t="s">
        <v>2561</v>
      </c>
      <c r="L5" t="s">
        <v>2571</v>
      </c>
      <c r="M5" t="s">
        <v>2583</v>
      </c>
    </row>
    <row r="6" spans="1:13">
      <c r="A6" t="s">
        <v>1051</v>
      </c>
      <c r="B6" t="s">
        <v>1049</v>
      </c>
      <c r="C6" t="s">
        <v>1050</v>
      </c>
      <c r="D6" t="s">
        <v>2507</v>
      </c>
      <c r="E6">
        <v>6</v>
      </c>
      <c r="F6" t="s">
        <v>1052</v>
      </c>
      <c r="H6" t="s">
        <v>1053</v>
      </c>
      <c r="I6">
        <v>2012</v>
      </c>
      <c r="J6" t="s">
        <v>1169</v>
      </c>
      <c r="K6" t="s">
        <v>2554</v>
      </c>
      <c r="L6" t="s">
        <v>2571</v>
      </c>
      <c r="M6" t="s">
        <v>2584</v>
      </c>
    </row>
    <row r="7" spans="1:13">
      <c r="A7" t="s">
        <v>1613</v>
      </c>
      <c r="B7" t="s">
        <v>1614</v>
      </c>
      <c r="C7" t="s">
        <v>1615</v>
      </c>
      <c r="D7" t="s">
        <v>1616</v>
      </c>
      <c r="E7">
        <v>44</v>
      </c>
      <c r="F7">
        <v>2</v>
      </c>
      <c r="G7" t="s">
        <v>450</v>
      </c>
      <c r="H7" t="s">
        <v>1617</v>
      </c>
      <c r="I7">
        <v>2013</v>
      </c>
      <c r="J7" t="s">
        <v>1245</v>
      </c>
      <c r="K7">
        <v>0</v>
      </c>
      <c r="L7" t="s">
        <v>2564</v>
      </c>
    </row>
    <row r="8" spans="1:13">
      <c r="A8" t="s">
        <v>161</v>
      </c>
      <c r="B8" t="s">
        <v>159</v>
      </c>
      <c r="C8" t="s">
        <v>160</v>
      </c>
      <c r="D8" t="s">
        <v>145</v>
      </c>
      <c r="E8">
        <v>109</v>
      </c>
      <c r="F8">
        <v>24</v>
      </c>
      <c r="H8" t="s">
        <v>162</v>
      </c>
      <c r="I8">
        <v>2012</v>
      </c>
      <c r="J8" t="s">
        <v>1169</v>
      </c>
      <c r="K8" t="s">
        <v>2561</v>
      </c>
      <c r="L8" t="s">
        <v>2561</v>
      </c>
      <c r="M8" t="s">
        <v>2566</v>
      </c>
    </row>
    <row r="9" spans="1:13">
      <c r="A9" t="s">
        <v>1783</v>
      </c>
      <c r="B9" t="s">
        <v>1784</v>
      </c>
      <c r="C9" t="s">
        <v>1785</v>
      </c>
      <c r="D9" t="s">
        <v>1786</v>
      </c>
      <c r="E9">
        <v>99</v>
      </c>
      <c r="F9">
        <v>3</v>
      </c>
      <c r="H9" t="s">
        <v>1787</v>
      </c>
      <c r="I9">
        <v>2013</v>
      </c>
      <c r="J9" t="s">
        <v>1248</v>
      </c>
      <c r="K9" t="s">
        <v>2554</v>
      </c>
      <c r="L9" t="s">
        <v>2571</v>
      </c>
      <c r="M9" t="s">
        <v>2584</v>
      </c>
    </row>
    <row r="10" spans="1:13">
      <c r="A10" t="s">
        <v>834</v>
      </c>
      <c r="B10" t="s">
        <v>832</v>
      </c>
      <c r="C10" t="s">
        <v>833</v>
      </c>
      <c r="D10" t="s">
        <v>2651</v>
      </c>
      <c r="E10">
        <v>7</v>
      </c>
      <c r="F10">
        <v>6</v>
      </c>
      <c r="H10" t="s">
        <v>835</v>
      </c>
      <c r="I10">
        <v>2012</v>
      </c>
      <c r="J10" t="s">
        <v>1169</v>
      </c>
      <c r="K10" t="s">
        <v>2561</v>
      </c>
      <c r="L10" t="s">
        <v>2571</v>
      </c>
      <c r="M10" t="s">
        <v>2583</v>
      </c>
    </row>
    <row r="11" spans="1:13">
      <c r="A11" t="s">
        <v>1227</v>
      </c>
      <c r="B11" t="s">
        <v>1225</v>
      </c>
      <c r="C11" t="s">
        <v>1226</v>
      </c>
      <c r="D11" t="s">
        <v>53</v>
      </c>
      <c r="E11">
        <v>81</v>
      </c>
      <c r="F11">
        <v>10</v>
      </c>
      <c r="G11" t="s">
        <v>136</v>
      </c>
      <c r="H11" t="s">
        <v>1228</v>
      </c>
      <c r="I11">
        <v>2013</v>
      </c>
      <c r="J11" t="s">
        <v>1169</v>
      </c>
      <c r="K11" t="s">
        <v>2561</v>
      </c>
      <c r="L11" t="s">
        <v>2561</v>
      </c>
      <c r="M11" t="s">
        <v>2566</v>
      </c>
    </row>
    <row r="12" spans="1:13">
      <c r="A12" t="s">
        <v>690</v>
      </c>
      <c r="B12" t="s">
        <v>688</v>
      </c>
      <c r="C12" t="s">
        <v>689</v>
      </c>
      <c r="D12" t="s">
        <v>686</v>
      </c>
      <c r="E12">
        <v>41</v>
      </c>
      <c r="F12" t="s">
        <v>687</v>
      </c>
      <c r="H12" t="s">
        <v>691</v>
      </c>
      <c r="I12">
        <v>2013</v>
      </c>
      <c r="J12" t="s">
        <v>1169</v>
      </c>
      <c r="K12" t="s">
        <v>2554</v>
      </c>
      <c r="L12" t="s">
        <v>2571</v>
      </c>
      <c r="M12" t="s">
        <v>2584</v>
      </c>
    </row>
    <row r="13" spans="1:13">
      <c r="A13" t="s">
        <v>47</v>
      </c>
      <c r="B13" t="s">
        <v>45</v>
      </c>
      <c r="C13" t="s">
        <v>46</v>
      </c>
      <c r="D13" t="s">
        <v>48</v>
      </c>
      <c r="E13">
        <v>13</v>
      </c>
      <c r="F13">
        <v>2</v>
      </c>
      <c r="H13" t="s">
        <v>49</v>
      </c>
      <c r="I13">
        <v>2013</v>
      </c>
      <c r="J13" t="s">
        <v>1169</v>
      </c>
      <c r="K13" t="s">
        <v>2318</v>
      </c>
      <c r="L13" t="s">
        <v>2318</v>
      </c>
      <c r="M13" t="s">
        <v>2566</v>
      </c>
    </row>
    <row r="14" spans="1:13">
      <c r="A14" t="s">
        <v>643</v>
      </c>
      <c r="B14" t="s">
        <v>641</v>
      </c>
      <c r="C14" t="s">
        <v>642</v>
      </c>
      <c r="D14" t="s">
        <v>599</v>
      </c>
      <c r="E14">
        <v>28</v>
      </c>
      <c r="F14">
        <v>21</v>
      </c>
      <c r="H14" t="s">
        <v>644</v>
      </c>
      <c r="I14">
        <v>2012</v>
      </c>
      <c r="J14" t="s">
        <v>1169</v>
      </c>
      <c r="K14" t="s">
        <v>2554</v>
      </c>
      <c r="L14" t="s">
        <v>2571</v>
      </c>
      <c r="M14" t="s">
        <v>2584</v>
      </c>
    </row>
    <row r="15" spans="1:13">
      <c r="A15" t="s">
        <v>2143</v>
      </c>
      <c r="B15" t="s">
        <v>2144</v>
      </c>
      <c r="C15" t="s">
        <v>2145</v>
      </c>
      <c r="D15" t="s">
        <v>2504</v>
      </c>
      <c r="E15">
        <v>13</v>
      </c>
      <c r="G15" t="s">
        <v>427</v>
      </c>
      <c r="I15">
        <v>2012</v>
      </c>
      <c r="J15" t="s">
        <v>1169</v>
      </c>
      <c r="K15" t="s">
        <v>2561</v>
      </c>
      <c r="L15" t="s">
        <v>2571</v>
      </c>
      <c r="M15" t="s">
        <v>2583</v>
      </c>
    </row>
    <row r="16" spans="1:13">
      <c r="A16" t="s">
        <v>2252</v>
      </c>
      <c r="B16" t="s">
        <v>2253</v>
      </c>
      <c r="C16" t="s">
        <v>2254</v>
      </c>
      <c r="D16" t="s">
        <v>2651</v>
      </c>
      <c r="E16">
        <v>7</v>
      </c>
      <c r="F16">
        <v>11</v>
      </c>
      <c r="G16" t="s">
        <v>213</v>
      </c>
      <c r="H16" t="s">
        <v>2255</v>
      </c>
      <c r="I16">
        <v>2012</v>
      </c>
      <c r="J16" t="s">
        <v>1169</v>
      </c>
      <c r="K16" t="s">
        <v>2554</v>
      </c>
      <c r="L16" t="s">
        <v>2571</v>
      </c>
      <c r="M16" t="s">
        <v>2584</v>
      </c>
    </row>
    <row r="17" spans="1:13">
      <c r="A17" t="s">
        <v>486</v>
      </c>
      <c r="B17" t="s">
        <v>484</v>
      </c>
      <c r="C17" t="s">
        <v>485</v>
      </c>
      <c r="D17" t="s">
        <v>482</v>
      </c>
      <c r="E17">
        <v>5</v>
      </c>
      <c r="F17">
        <v>1</v>
      </c>
      <c r="H17" t="s">
        <v>487</v>
      </c>
      <c r="I17">
        <v>2013</v>
      </c>
      <c r="J17" t="s">
        <v>1240</v>
      </c>
      <c r="K17" t="s">
        <v>2554</v>
      </c>
      <c r="L17" t="s">
        <v>2571</v>
      </c>
      <c r="M17" t="s">
        <v>2584</v>
      </c>
    </row>
    <row r="18" spans="1:13">
      <c r="A18" t="s">
        <v>2062</v>
      </c>
      <c r="B18" t="s">
        <v>2063</v>
      </c>
      <c r="C18" t="s">
        <v>2064</v>
      </c>
      <c r="D18" t="s">
        <v>53</v>
      </c>
      <c r="E18">
        <v>80</v>
      </c>
      <c r="F18">
        <v>3</v>
      </c>
      <c r="G18" t="s">
        <v>113</v>
      </c>
      <c r="H18" t="s">
        <v>2065</v>
      </c>
      <c r="I18">
        <v>2012</v>
      </c>
      <c r="J18" t="s">
        <v>1241</v>
      </c>
      <c r="K18" t="s">
        <v>2561</v>
      </c>
      <c r="L18" t="s">
        <v>2561</v>
      </c>
      <c r="M18" t="s">
        <v>2566</v>
      </c>
    </row>
    <row r="19" spans="1:13">
      <c r="A19" t="s">
        <v>1207</v>
      </c>
      <c r="B19" t="s">
        <v>1205</v>
      </c>
      <c r="C19" t="s">
        <v>1206</v>
      </c>
      <c r="D19" t="s">
        <v>53</v>
      </c>
      <c r="E19">
        <v>81</v>
      </c>
      <c r="F19">
        <v>9</v>
      </c>
      <c r="G19" t="s">
        <v>427</v>
      </c>
      <c r="H19" t="s">
        <v>1208</v>
      </c>
      <c r="I19">
        <v>2013</v>
      </c>
      <c r="J19" t="s">
        <v>1169</v>
      </c>
      <c r="K19" t="s">
        <v>2561</v>
      </c>
      <c r="L19" t="s">
        <v>2571</v>
      </c>
      <c r="M19" t="s">
        <v>2583</v>
      </c>
    </row>
    <row r="20" spans="1:13">
      <c r="A20" t="s">
        <v>262</v>
      </c>
      <c r="B20" t="s">
        <v>260</v>
      </c>
      <c r="C20" t="s">
        <v>261</v>
      </c>
      <c r="D20" t="s">
        <v>2654</v>
      </c>
      <c r="E20">
        <v>8</v>
      </c>
      <c r="F20">
        <v>8</v>
      </c>
      <c r="H20" t="s">
        <v>263</v>
      </c>
      <c r="I20">
        <v>2012</v>
      </c>
      <c r="J20" t="s">
        <v>1169</v>
      </c>
      <c r="K20" t="s">
        <v>2561</v>
      </c>
      <c r="L20" t="s">
        <v>2571</v>
      </c>
      <c r="M20" t="s">
        <v>2583</v>
      </c>
    </row>
    <row r="21" spans="1:13">
      <c r="A21" t="s">
        <v>2163</v>
      </c>
      <c r="B21" t="s">
        <v>2164</v>
      </c>
      <c r="C21" t="s">
        <v>2165</v>
      </c>
      <c r="D21" t="s">
        <v>179</v>
      </c>
      <c r="E21">
        <v>40</v>
      </c>
      <c r="F21" t="s">
        <v>185</v>
      </c>
      <c r="G21" t="s">
        <v>123</v>
      </c>
      <c r="H21" t="s">
        <v>2166</v>
      </c>
      <c r="I21">
        <v>2012</v>
      </c>
      <c r="J21" t="s">
        <v>1241</v>
      </c>
      <c r="K21" t="s">
        <v>2554</v>
      </c>
      <c r="L21" t="s">
        <v>2571</v>
      </c>
      <c r="M21" t="s">
        <v>2584</v>
      </c>
    </row>
    <row r="22" spans="1:13">
      <c r="A22" t="s">
        <v>355</v>
      </c>
      <c r="B22" t="s">
        <v>353</v>
      </c>
      <c r="C22" t="s">
        <v>354</v>
      </c>
      <c r="D22" t="s">
        <v>356</v>
      </c>
      <c r="E22">
        <v>28</v>
      </c>
      <c r="F22">
        <v>1</v>
      </c>
      <c r="H22" t="s">
        <v>357</v>
      </c>
      <c r="I22">
        <v>2013</v>
      </c>
      <c r="J22" t="s">
        <v>1240</v>
      </c>
      <c r="K22" t="s">
        <v>2318</v>
      </c>
      <c r="L22" t="s">
        <v>2318</v>
      </c>
      <c r="M22" t="s">
        <v>2566</v>
      </c>
    </row>
    <row r="23" spans="1:13">
      <c r="A23" t="s">
        <v>2066</v>
      </c>
      <c r="B23" t="s">
        <v>2067</v>
      </c>
      <c r="C23" t="s">
        <v>2068</v>
      </c>
      <c r="D23" t="s">
        <v>2651</v>
      </c>
      <c r="E23">
        <v>8</v>
      </c>
      <c r="F23">
        <v>10</v>
      </c>
      <c r="G23" t="s">
        <v>136</v>
      </c>
      <c r="H23" t="s">
        <v>2069</v>
      </c>
      <c r="I23">
        <v>2013</v>
      </c>
      <c r="J23" t="s">
        <v>1169</v>
      </c>
      <c r="K23" t="s">
        <v>2561</v>
      </c>
      <c r="L23" t="s">
        <v>2572</v>
      </c>
      <c r="M23" t="s">
        <v>2573</v>
      </c>
    </row>
    <row r="24" spans="1:13">
      <c r="A24" t="s">
        <v>157</v>
      </c>
      <c r="B24" t="s">
        <v>155</v>
      </c>
      <c r="C24" t="s">
        <v>156</v>
      </c>
      <c r="D24" t="s">
        <v>145</v>
      </c>
      <c r="E24">
        <v>109</v>
      </c>
      <c r="F24">
        <v>4</v>
      </c>
      <c r="H24" t="s">
        <v>158</v>
      </c>
      <c r="I24">
        <v>2012</v>
      </c>
      <c r="J24" t="s">
        <v>1169</v>
      </c>
      <c r="K24" t="s">
        <v>2554</v>
      </c>
      <c r="L24" t="s">
        <v>2572</v>
      </c>
      <c r="M24" t="s">
        <v>2365</v>
      </c>
    </row>
    <row r="25" spans="1:13">
      <c r="A25" t="s">
        <v>998</v>
      </c>
      <c r="B25" t="s">
        <v>996</v>
      </c>
      <c r="C25" t="s">
        <v>997</v>
      </c>
      <c r="D25" t="s">
        <v>2647</v>
      </c>
      <c r="E25">
        <v>137</v>
      </c>
      <c r="F25">
        <v>3</v>
      </c>
      <c r="G25" t="s">
        <v>98</v>
      </c>
      <c r="I25">
        <v>2012</v>
      </c>
      <c r="J25" t="s">
        <v>1240</v>
      </c>
      <c r="K25" t="s">
        <v>2318</v>
      </c>
      <c r="L25" t="s">
        <v>2318</v>
      </c>
      <c r="M25" t="s">
        <v>2566</v>
      </c>
    </row>
    <row r="26" spans="1:13">
      <c r="A26" t="s">
        <v>1004</v>
      </c>
      <c r="B26" t="s">
        <v>1002</v>
      </c>
      <c r="C26" t="s">
        <v>1003</v>
      </c>
      <c r="D26" t="s">
        <v>2646</v>
      </c>
      <c r="E26">
        <v>51</v>
      </c>
      <c r="F26">
        <v>3</v>
      </c>
      <c r="G26" t="s">
        <v>136</v>
      </c>
      <c r="H26" t="s">
        <v>1005</v>
      </c>
      <c r="I26">
        <v>2012</v>
      </c>
      <c r="J26" t="s">
        <v>1236</v>
      </c>
      <c r="K26" t="s">
        <v>2326</v>
      </c>
      <c r="L26" t="s">
        <v>2575</v>
      </c>
      <c r="M26" t="s">
        <v>2566</v>
      </c>
    </row>
    <row r="27" spans="1:13">
      <c r="A27" t="s">
        <v>2016</v>
      </c>
      <c r="B27" t="s">
        <v>2017</v>
      </c>
      <c r="C27" t="s">
        <v>2018</v>
      </c>
      <c r="D27" t="s">
        <v>1583</v>
      </c>
      <c r="E27">
        <v>10</v>
      </c>
      <c r="F27">
        <v>1</v>
      </c>
      <c r="G27" t="s">
        <v>113</v>
      </c>
      <c r="H27" t="s">
        <v>2019</v>
      </c>
      <c r="I27">
        <v>2013</v>
      </c>
      <c r="J27" t="s">
        <v>1248</v>
      </c>
      <c r="K27" t="s">
        <v>2554</v>
      </c>
      <c r="L27" t="s">
        <v>2575</v>
      </c>
      <c r="M27" t="s">
        <v>2365</v>
      </c>
    </row>
    <row r="28" spans="1:13">
      <c r="A28" t="s">
        <v>1647</v>
      </c>
      <c r="B28" t="s">
        <v>1648</v>
      </c>
      <c r="C28" t="s">
        <v>1649</v>
      </c>
      <c r="D28" t="s">
        <v>673</v>
      </c>
      <c r="E28">
        <v>52</v>
      </c>
      <c r="F28">
        <v>48</v>
      </c>
      <c r="G28" t="s">
        <v>965</v>
      </c>
      <c r="H28" t="s">
        <v>1650</v>
      </c>
      <c r="I28">
        <v>2013</v>
      </c>
      <c r="J28" t="s">
        <v>1248</v>
      </c>
      <c r="K28" t="s">
        <v>2318</v>
      </c>
      <c r="L28" t="s">
        <v>2318</v>
      </c>
      <c r="M28" t="s">
        <v>2566</v>
      </c>
    </row>
    <row r="29" spans="1:13">
      <c r="A29" t="s">
        <v>2171</v>
      </c>
      <c r="B29" t="s">
        <v>2172</v>
      </c>
      <c r="C29" t="s">
        <v>2173</v>
      </c>
      <c r="D29" t="s">
        <v>1663</v>
      </c>
      <c r="E29">
        <v>19</v>
      </c>
      <c r="F29">
        <v>11</v>
      </c>
      <c r="G29" t="s">
        <v>213</v>
      </c>
      <c r="H29" t="s">
        <v>2174</v>
      </c>
      <c r="I29">
        <v>2013</v>
      </c>
      <c r="J29" t="s">
        <v>1240</v>
      </c>
      <c r="K29" t="s">
        <v>2554</v>
      </c>
      <c r="L29" t="s">
        <v>2565</v>
      </c>
      <c r="M29" t="s">
        <v>2365</v>
      </c>
    </row>
    <row r="30" spans="1:13">
      <c r="A30" t="s">
        <v>122</v>
      </c>
      <c r="B30" t="s">
        <v>120</v>
      </c>
      <c r="C30" t="s">
        <v>121</v>
      </c>
      <c r="D30" t="s">
        <v>108</v>
      </c>
      <c r="E30">
        <v>21</v>
      </c>
      <c r="F30">
        <v>1</v>
      </c>
      <c r="G30" t="s">
        <v>123</v>
      </c>
      <c r="H30" t="s">
        <v>124</v>
      </c>
      <c r="I30">
        <v>2012</v>
      </c>
      <c r="J30" t="s">
        <v>1169</v>
      </c>
      <c r="K30" t="s">
        <v>2561</v>
      </c>
      <c r="L30" t="s">
        <v>2571</v>
      </c>
      <c r="M30" t="s">
        <v>2583</v>
      </c>
    </row>
    <row r="31" spans="1:13">
      <c r="A31" t="s">
        <v>1134</v>
      </c>
      <c r="B31" t="s">
        <v>1132</v>
      </c>
      <c r="C31" t="s">
        <v>1133</v>
      </c>
      <c r="D31" t="s">
        <v>2504</v>
      </c>
      <c r="E31">
        <v>13</v>
      </c>
      <c r="F31">
        <v>1</v>
      </c>
      <c r="H31">
        <v>11</v>
      </c>
      <c r="I31">
        <v>2012</v>
      </c>
      <c r="J31" t="s">
        <v>1169</v>
      </c>
      <c r="K31" t="s">
        <v>2318</v>
      </c>
      <c r="L31" t="s">
        <v>2575</v>
      </c>
      <c r="M31" t="s">
        <v>2566</v>
      </c>
    </row>
    <row r="32" spans="1:13">
      <c r="A32" t="s">
        <v>744</v>
      </c>
      <c r="B32" t="s">
        <v>742</v>
      </c>
      <c r="C32" t="s">
        <v>743</v>
      </c>
      <c r="D32" t="s">
        <v>108</v>
      </c>
      <c r="E32">
        <v>22</v>
      </c>
      <c r="F32">
        <v>2</v>
      </c>
      <c r="G32" t="s">
        <v>450</v>
      </c>
      <c r="H32" t="s">
        <v>745</v>
      </c>
      <c r="I32">
        <v>2013</v>
      </c>
      <c r="J32" t="s">
        <v>1240</v>
      </c>
      <c r="K32" t="s">
        <v>2326</v>
      </c>
      <c r="L32" t="s">
        <v>2571</v>
      </c>
      <c r="M32" t="s">
        <v>2583</v>
      </c>
    </row>
    <row r="33" spans="1:14">
      <c r="A33" t="s">
        <v>1344</v>
      </c>
      <c r="B33" t="s">
        <v>1345</v>
      </c>
      <c r="C33" t="s">
        <v>1346</v>
      </c>
      <c r="D33" t="s">
        <v>1347</v>
      </c>
      <c r="E33">
        <v>14</v>
      </c>
      <c r="F33">
        <v>14</v>
      </c>
      <c r="G33" t="s">
        <v>965</v>
      </c>
      <c r="H33" t="s">
        <v>1348</v>
      </c>
      <c r="I33">
        <v>2013</v>
      </c>
      <c r="J33" t="s">
        <v>1245</v>
      </c>
      <c r="K33">
        <v>0</v>
      </c>
      <c r="L33" t="s">
        <v>2564</v>
      </c>
    </row>
    <row r="34" spans="1:14">
      <c r="A34" t="s">
        <v>1807</v>
      </c>
      <c r="B34" t="s">
        <v>1808</v>
      </c>
      <c r="C34" t="s">
        <v>1809</v>
      </c>
      <c r="D34" t="s">
        <v>2570</v>
      </c>
      <c r="E34">
        <v>13</v>
      </c>
      <c r="F34">
        <v>1</v>
      </c>
      <c r="G34" t="s">
        <v>113</v>
      </c>
      <c r="H34" t="s">
        <v>1810</v>
      </c>
      <c r="I34">
        <v>2012</v>
      </c>
      <c r="J34" t="s">
        <v>1237</v>
      </c>
      <c r="K34" t="s">
        <v>2326</v>
      </c>
      <c r="L34" t="s">
        <v>2318</v>
      </c>
      <c r="M34" t="s">
        <v>2566</v>
      </c>
      <c r="N34" t="s">
        <v>2319</v>
      </c>
    </row>
    <row r="35" spans="1:14">
      <c r="A35" t="s">
        <v>1131</v>
      </c>
      <c r="B35" t="s">
        <v>1129</v>
      </c>
      <c r="C35" t="s">
        <v>1130</v>
      </c>
      <c r="D35" t="s">
        <v>2504</v>
      </c>
      <c r="E35">
        <v>13</v>
      </c>
      <c r="F35">
        <v>1</v>
      </c>
      <c r="H35">
        <v>173</v>
      </c>
      <c r="I35">
        <v>2012</v>
      </c>
      <c r="J35" t="s">
        <v>1169</v>
      </c>
      <c r="K35" t="s">
        <v>2554</v>
      </c>
      <c r="L35" t="s">
        <v>2571</v>
      </c>
      <c r="M35" t="s">
        <v>2584</v>
      </c>
    </row>
    <row r="36" spans="1:14">
      <c r="A36" t="s">
        <v>1402</v>
      </c>
      <c r="B36" t="s">
        <v>1403</v>
      </c>
      <c r="C36" t="s">
        <v>1404</v>
      </c>
      <c r="D36" t="s">
        <v>1405</v>
      </c>
      <c r="E36">
        <v>13</v>
      </c>
      <c r="G36" t="s">
        <v>136</v>
      </c>
      <c r="H36">
        <v>20</v>
      </c>
      <c r="I36">
        <v>2013</v>
      </c>
      <c r="J36" t="s">
        <v>1169</v>
      </c>
      <c r="K36" t="s">
        <v>2554</v>
      </c>
      <c r="L36" t="s">
        <v>2571</v>
      </c>
      <c r="M36" t="s">
        <v>2584</v>
      </c>
    </row>
    <row r="37" spans="1:14">
      <c r="A37" t="s">
        <v>449</v>
      </c>
      <c r="B37" t="s">
        <v>447</v>
      </c>
      <c r="C37" t="s">
        <v>448</v>
      </c>
      <c r="D37" t="s">
        <v>1567</v>
      </c>
      <c r="E37">
        <v>177</v>
      </c>
      <c r="F37">
        <v>2</v>
      </c>
      <c r="G37" t="s">
        <v>450</v>
      </c>
      <c r="H37" t="s">
        <v>451</v>
      </c>
      <c r="I37">
        <v>2012</v>
      </c>
      <c r="J37" t="s">
        <v>1169</v>
      </c>
      <c r="K37" t="s">
        <v>2539</v>
      </c>
      <c r="L37" t="s">
        <v>2571</v>
      </c>
      <c r="M37" t="s">
        <v>2583</v>
      </c>
    </row>
    <row r="38" spans="1:14">
      <c r="A38" t="s">
        <v>303</v>
      </c>
      <c r="B38" t="s">
        <v>301</v>
      </c>
      <c r="C38" t="s">
        <v>302</v>
      </c>
      <c r="D38" t="s">
        <v>304</v>
      </c>
      <c r="E38">
        <v>18</v>
      </c>
      <c r="F38">
        <v>6</v>
      </c>
      <c r="H38" t="s">
        <v>305</v>
      </c>
      <c r="I38">
        <v>2012</v>
      </c>
      <c r="J38" t="s">
        <v>1169</v>
      </c>
      <c r="K38" t="s">
        <v>2561</v>
      </c>
      <c r="L38" t="s">
        <v>2571</v>
      </c>
      <c r="M38" t="s">
        <v>2583</v>
      </c>
    </row>
    <row r="39" spans="1:14">
      <c r="A39" t="s">
        <v>1792</v>
      </c>
      <c r="B39" t="s">
        <v>1793</v>
      </c>
      <c r="C39" t="s">
        <v>1794</v>
      </c>
      <c r="D39" t="s">
        <v>418</v>
      </c>
      <c r="E39">
        <v>287</v>
      </c>
      <c r="F39">
        <v>1</v>
      </c>
      <c r="G39" t="s">
        <v>123</v>
      </c>
      <c r="H39" t="s">
        <v>1795</v>
      </c>
      <c r="I39">
        <v>2012</v>
      </c>
      <c r="J39" t="s">
        <v>1248</v>
      </c>
      <c r="K39" t="s">
        <v>2326</v>
      </c>
      <c r="L39" t="s">
        <v>2571</v>
      </c>
      <c r="M39" t="s">
        <v>2583</v>
      </c>
    </row>
    <row r="40" spans="1:14">
      <c r="A40" t="s">
        <v>1195</v>
      </c>
      <c r="B40" t="s">
        <v>1193</v>
      </c>
      <c r="C40" t="s">
        <v>1194</v>
      </c>
      <c r="D40" t="s">
        <v>179</v>
      </c>
      <c r="E40">
        <v>40</v>
      </c>
      <c r="F40" t="s">
        <v>185</v>
      </c>
      <c r="G40" t="s">
        <v>123</v>
      </c>
      <c r="H40" t="s">
        <v>1196</v>
      </c>
      <c r="I40">
        <v>2012</v>
      </c>
      <c r="J40" t="s">
        <v>1241</v>
      </c>
      <c r="K40" t="s">
        <v>2326</v>
      </c>
      <c r="L40" t="s">
        <v>2571</v>
      </c>
      <c r="M40" t="s">
        <v>2583</v>
      </c>
    </row>
    <row r="41" spans="1:14">
      <c r="A41" t="s">
        <v>2003</v>
      </c>
      <c r="B41" t="s">
        <v>2004</v>
      </c>
      <c r="C41" t="s">
        <v>2005</v>
      </c>
      <c r="D41" t="s">
        <v>599</v>
      </c>
      <c r="E41">
        <v>29</v>
      </c>
      <c r="F41">
        <v>3</v>
      </c>
      <c r="G41" t="s">
        <v>450</v>
      </c>
      <c r="H41" t="s">
        <v>2006</v>
      </c>
      <c r="I41">
        <v>2013</v>
      </c>
      <c r="J41" t="s">
        <v>1169</v>
      </c>
      <c r="K41" t="s">
        <v>2554</v>
      </c>
      <c r="L41" t="s">
        <v>2571</v>
      </c>
      <c r="M41" t="s">
        <v>2584</v>
      </c>
    </row>
    <row r="42" spans="1:14">
      <c r="A42" t="s">
        <v>2146</v>
      </c>
      <c r="B42" t="s">
        <v>2147</v>
      </c>
      <c r="C42" t="s">
        <v>2148</v>
      </c>
      <c r="D42" t="s">
        <v>2651</v>
      </c>
      <c r="E42">
        <v>8</v>
      </c>
      <c r="F42">
        <v>12</v>
      </c>
      <c r="G42" t="s">
        <v>965</v>
      </c>
      <c r="H42" t="s">
        <v>2149</v>
      </c>
      <c r="I42">
        <v>2013</v>
      </c>
      <c r="J42" t="s">
        <v>1169</v>
      </c>
      <c r="K42" t="s">
        <v>2561</v>
      </c>
      <c r="L42" t="s">
        <v>2561</v>
      </c>
      <c r="M42" t="s">
        <v>2566</v>
      </c>
    </row>
    <row r="43" spans="1:14">
      <c r="A43" t="s">
        <v>1073</v>
      </c>
      <c r="B43" t="s">
        <v>1071</v>
      </c>
      <c r="C43" t="s">
        <v>1072</v>
      </c>
      <c r="D43" t="s">
        <v>2643</v>
      </c>
      <c r="E43">
        <v>13</v>
      </c>
      <c r="F43" t="s">
        <v>1052</v>
      </c>
      <c r="H43" t="s">
        <v>1074</v>
      </c>
      <c r="I43">
        <v>2013</v>
      </c>
      <c r="J43" t="s">
        <v>1169</v>
      </c>
      <c r="K43" t="s">
        <v>2554</v>
      </c>
      <c r="L43" t="s">
        <v>2571</v>
      </c>
      <c r="M43" t="s">
        <v>2584</v>
      </c>
    </row>
    <row r="44" spans="1:14">
      <c r="A44" t="s">
        <v>2083</v>
      </c>
      <c r="B44" t="s">
        <v>2084</v>
      </c>
      <c r="C44" t="s">
        <v>2085</v>
      </c>
      <c r="D44" t="s">
        <v>2651</v>
      </c>
      <c r="E44">
        <v>8</v>
      </c>
      <c r="F44">
        <v>10</v>
      </c>
      <c r="G44" t="s">
        <v>136</v>
      </c>
      <c r="H44" t="s">
        <v>2086</v>
      </c>
      <c r="I44">
        <v>2013</v>
      </c>
      <c r="J44" t="s">
        <v>1169</v>
      </c>
      <c r="K44" t="s">
        <v>2539</v>
      </c>
      <c r="L44" t="s">
        <v>2571</v>
      </c>
      <c r="M44" t="s">
        <v>2583</v>
      </c>
    </row>
    <row r="45" spans="1:14">
      <c r="A45" t="s">
        <v>1524</v>
      </c>
      <c r="B45" t="s">
        <v>1525</v>
      </c>
      <c r="C45" t="s">
        <v>1526</v>
      </c>
      <c r="D45" t="s">
        <v>1527</v>
      </c>
      <c r="E45">
        <v>12</v>
      </c>
      <c r="F45">
        <v>17</v>
      </c>
      <c r="H45" t="s">
        <v>1528</v>
      </c>
      <c r="I45">
        <v>2012</v>
      </c>
      <c r="J45" t="s">
        <v>1248</v>
      </c>
      <c r="K45" t="s">
        <v>2554</v>
      </c>
      <c r="L45" t="s">
        <v>2571</v>
      </c>
      <c r="M45" t="s">
        <v>2584</v>
      </c>
    </row>
    <row r="46" spans="1:14">
      <c r="A46" t="s">
        <v>1841</v>
      </c>
      <c r="B46" t="s">
        <v>1842</v>
      </c>
      <c r="C46" t="s">
        <v>1843</v>
      </c>
      <c r="D46" t="s">
        <v>179</v>
      </c>
      <c r="E46">
        <v>41</v>
      </c>
      <c r="F46" t="s">
        <v>185</v>
      </c>
      <c r="G46" t="s">
        <v>123</v>
      </c>
      <c r="H46" t="s">
        <v>1844</v>
      </c>
      <c r="I46">
        <v>2013</v>
      </c>
      <c r="J46" t="s">
        <v>1241</v>
      </c>
      <c r="K46" t="s">
        <v>2539</v>
      </c>
      <c r="L46" t="s">
        <v>2565</v>
      </c>
      <c r="M46" t="s">
        <v>2566</v>
      </c>
    </row>
    <row r="47" spans="1:14">
      <c r="A47" t="s">
        <v>969</v>
      </c>
      <c r="B47" t="s">
        <v>967</v>
      </c>
      <c r="C47" t="s">
        <v>968</v>
      </c>
      <c r="D47" t="s">
        <v>2650</v>
      </c>
      <c r="E47">
        <v>240</v>
      </c>
      <c r="F47">
        <v>2</v>
      </c>
      <c r="G47" t="s">
        <v>965</v>
      </c>
      <c r="H47" t="s">
        <v>970</v>
      </c>
      <c r="I47">
        <v>2012</v>
      </c>
      <c r="J47" t="s">
        <v>1169</v>
      </c>
      <c r="K47" t="s">
        <v>2561</v>
      </c>
      <c r="L47" t="s">
        <v>2571</v>
      </c>
      <c r="M47" t="s">
        <v>2583</v>
      </c>
    </row>
    <row r="48" spans="1:14">
      <c r="A48" t="s">
        <v>1597</v>
      </c>
      <c r="B48" t="s">
        <v>1598</v>
      </c>
      <c r="C48" t="s">
        <v>1599</v>
      </c>
      <c r="D48" t="s">
        <v>179</v>
      </c>
      <c r="E48">
        <v>41</v>
      </c>
      <c r="F48">
        <v>5</v>
      </c>
      <c r="G48" t="s">
        <v>113</v>
      </c>
      <c r="H48" t="s">
        <v>1600</v>
      </c>
      <c r="I48">
        <v>2013</v>
      </c>
      <c r="J48" t="s">
        <v>1240</v>
      </c>
      <c r="K48" t="s">
        <v>2326</v>
      </c>
      <c r="L48" t="s">
        <v>2575</v>
      </c>
      <c r="M48" t="s">
        <v>2566</v>
      </c>
    </row>
    <row r="49" spans="1:13">
      <c r="A49" t="s">
        <v>1427</v>
      </c>
      <c r="B49" t="s">
        <v>1428</v>
      </c>
      <c r="C49" t="s">
        <v>1429</v>
      </c>
      <c r="D49" t="s">
        <v>108</v>
      </c>
      <c r="E49">
        <v>22</v>
      </c>
      <c r="F49">
        <v>10</v>
      </c>
      <c r="G49" t="s">
        <v>136</v>
      </c>
      <c r="H49" t="s">
        <v>1430</v>
      </c>
      <c r="I49">
        <v>2013</v>
      </c>
      <c r="J49" t="s">
        <v>1240</v>
      </c>
      <c r="K49" t="s">
        <v>2539</v>
      </c>
      <c r="L49" t="s">
        <v>2565</v>
      </c>
      <c r="M49" t="s">
        <v>2566</v>
      </c>
    </row>
    <row r="50" spans="1:13">
      <c r="A50" t="s">
        <v>1732</v>
      </c>
      <c r="B50" t="s">
        <v>1733</v>
      </c>
      <c r="C50" t="s">
        <v>1734</v>
      </c>
      <c r="D50" t="s">
        <v>1337</v>
      </c>
      <c r="E50">
        <v>9</v>
      </c>
      <c r="F50">
        <v>11</v>
      </c>
      <c r="G50" t="s">
        <v>213</v>
      </c>
      <c r="H50" t="s">
        <v>1735</v>
      </c>
      <c r="I50">
        <v>2013</v>
      </c>
      <c r="J50" t="s">
        <v>1240</v>
      </c>
      <c r="K50" t="s">
        <v>2318</v>
      </c>
      <c r="L50" t="s">
        <v>2571</v>
      </c>
      <c r="M50" t="s">
        <v>2583</v>
      </c>
    </row>
    <row r="51" spans="1:13">
      <c r="A51" t="s">
        <v>1848</v>
      </c>
      <c r="B51" t="s">
        <v>1849</v>
      </c>
      <c r="C51" t="s">
        <v>1850</v>
      </c>
      <c r="D51" t="s">
        <v>2651</v>
      </c>
      <c r="E51">
        <v>7</v>
      </c>
      <c r="F51">
        <v>5</v>
      </c>
      <c r="G51" t="s">
        <v>757</v>
      </c>
      <c r="I51">
        <v>2012</v>
      </c>
      <c r="J51" t="s">
        <v>1240</v>
      </c>
      <c r="K51" t="s">
        <v>2539</v>
      </c>
      <c r="L51" t="s">
        <v>2571</v>
      </c>
      <c r="M51" t="s">
        <v>2583</v>
      </c>
    </row>
    <row r="52" spans="1:13">
      <c r="A52" t="s">
        <v>1788</v>
      </c>
      <c r="B52" t="s">
        <v>1789</v>
      </c>
      <c r="C52" t="s">
        <v>1790</v>
      </c>
      <c r="D52" t="s">
        <v>1337</v>
      </c>
      <c r="E52">
        <v>8</v>
      </c>
      <c r="F52">
        <v>3</v>
      </c>
      <c r="H52" t="s">
        <v>1791</v>
      </c>
      <c r="I52">
        <v>2012</v>
      </c>
      <c r="J52" t="s">
        <v>1240</v>
      </c>
      <c r="K52" t="s">
        <v>2554</v>
      </c>
      <c r="L52" t="s">
        <v>2318</v>
      </c>
      <c r="M52" t="s">
        <v>2365</v>
      </c>
    </row>
    <row r="53" spans="1:13">
      <c r="A53" t="s">
        <v>442</v>
      </c>
      <c r="B53" t="s">
        <v>440</v>
      </c>
      <c r="C53" t="s">
        <v>441</v>
      </c>
      <c r="D53" t="s">
        <v>436</v>
      </c>
      <c r="E53">
        <v>10</v>
      </c>
      <c r="F53">
        <v>3</v>
      </c>
      <c r="I53">
        <v>2012</v>
      </c>
      <c r="J53" t="s">
        <v>1169</v>
      </c>
      <c r="K53" t="s">
        <v>2561</v>
      </c>
      <c r="L53" t="s">
        <v>2571</v>
      </c>
      <c r="M53" t="s">
        <v>2583</v>
      </c>
    </row>
    <row r="54" spans="1:13">
      <c r="A54" t="s">
        <v>623</v>
      </c>
      <c r="B54" t="s">
        <v>621</v>
      </c>
      <c r="C54" t="s">
        <v>622</v>
      </c>
      <c r="D54" t="s">
        <v>599</v>
      </c>
      <c r="E54">
        <v>28</v>
      </c>
      <c r="F54">
        <v>4</v>
      </c>
      <c r="H54" t="s">
        <v>624</v>
      </c>
      <c r="I54">
        <v>2012</v>
      </c>
      <c r="J54" t="s">
        <v>1169</v>
      </c>
      <c r="K54" t="s">
        <v>2561</v>
      </c>
      <c r="L54" t="s">
        <v>2561</v>
      </c>
      <c r="M54" t="s">
        <v>2566</v>
      </c>
    </row>
    <row r="55" spans="1:13">
      <c r="A55" t="s">
        <v>615</v>
      </c>
      <c r="B55" t="s">
        <v>613</v>
      </c>
      <c r="C55" t="s">
        <v>614</v>
      </c>
      <c r="D55" t="s">
        <v>599</v>
      </c>
      <c r="E55">
        <v>28</v>
      </c>
      <c r="F55">
        <v>24</v>
      </c>
      <c r="H55" t="s">
        <v>616</v>
      </c>
      <c r="I55">
        <v>2012</v>
      </c>
      <c r="J55" t="s">
        <v>1169</v>
      </c>
      <c r="K55" t="s">
        <v>2561</v>
      </c>
      <c r="L55" t="s">
        <v>2561</v>
      </c>
      <c r="M55" t="s">
        <v>2566</v>
      </c>
    </row>
    <row r="56" spans="1:13">
      <c r="A56" t="s">
        <v>1123</v>
      </c>
      <c r="B56" t="s">
        <v>1121</v>
      </c>
      <c r="C56" t="s">
        <v>1122</v>
      </c>
      <c r="D56" t="s">
        <v>2504</v>
      </c>
      <c r="E56">
        <v>14</v>
      </c>
      <c r="F56" t="s">
        <v>1124</v>
      </c>
      <c r="H56" t="s">
        <v>1125</v>
      </c>
      <c r="I56">
        <v>2013</v>
      </c>
      <c r="J56" t="s">
        <v>1169</v>
      </c>
      <c r="K56" t="s">
        <v>2554</v>
      </c>
      <c r="L56" t="s">
        <v>2571</v>
      </c>
      <c r="M56" t="s">
        <v>2584</v>
      </c>
    </row>
    <row r="57" spans="1:13">
      <c r="A57" t="s">
        <v>2623</v>
      </c>
      <c r="D57" t="s">
        <v>2671</v>
      </c>
      <c r="J57" t="s">
        <v>1240</v>
      </c>
      <c r="K57" t="s">
        <v>2318</v>
      </c>
      <c r="L57" t="s">
        <v>2318</v>
      </c>
      <c r="M57" t="s">
        <v>2566</v>
      </c>
    </row>
    <row r="58" spans="1:13">
      <c r="A58" t="s">
        <v>2112</v>
      </c>
      <c r="B58" t="s">
        <v>2113</v>
      </c>
      <c r="C58" t="s">
        <v>2114</v>
      </c>
      <c r="D58" t="s">
        <v>2504</v>
      </c>
      <c r="E58">
        <v>14</v>
      </c>
      <c r="G58" t="s">
        <v>450</v>
      </c>
      <c r="I58">
        <v>2013</v>
      </c>
      <c r="J58" t="s">
        <v>1169</v>
      </c>
      <c r="K58" t="s">
        <v>2539</v>
      </c>
      <c r="L58" t="s">
        <v>2565</v>
      </c>
      <c r="M58" t="s">
        <v>2566</v>
      </c>
    </row>
    <row r="59" spans="1:13">
      <c r="A59" t="s">
        <v>379</v>
      </c>
      <c r="B59" t="s">
        <v>377</v>
      </c>
      <c r="C59" t="s">
        <v>378</v>
      </c>
      <c r="D59" t="s">
        <v>375</v>
      </c>
      <c r="E59">
        <v>52</v>
      </c>
      <c r="F59">
        <v>3</v>
      </c>
      <c r="H59" t="s">
        <v>380</v>
      </c>
      <c r="I59">
        <v>2012</v>
      </c>
      <c r="J59" t="s">
        <v>1169</v>
      </c>
      <c r="K59" t="s">
        <v>2318</v>
      </c>
      <c r="L59" t="s">
        <v>2571</v>
      </c>
      <c r="M59" t="s">
        <v>2583</v>
      </c>
    </row>
    <row r="60" spans="1:13">
      <c r="A60" t="s">
        <v>1699</v>
      </c>
      <c r="B60" t="s">
        <v>1700</v>
      </c>
      <c r="C60" t="s">
        <v>1701</v>
      </c>
      <c r="D60" t="s">
        <v>1702</v>
      </c>
      <c r="E60">
        <v>1834</v>
      </c>
      <c r="F60">
        <v>5</v>
      </c>
      <c r="G60" t="s">
        <v>757</v>
      </c>
      <c r="H60" t="s">
        <v>1703</v>
      </c>
      <c r="I60">
        <v>2013</v>
      </c>
      <c r="J60" t="s">
        <v>1240</v>
      </c>
      <c r="K60" t="s">
        <v>2318</v>
      </c>
      <c r="L60" t="s">
        <v>2565</v>
      </c>
      <c r="M60" t="s">
        <v>2566</v>
      </c>
    </row>
    <row r="61" spans="1:13">
      <c r="A61" t="s">
        <v>2175</v>
      </c>
      <c r="B61" t="s">
        <v>2176</v>
      </c>
      <c r="C61" t="s">
        <v>2177</v>
      </c>
      <c r="D61" t="s">
        <v>1485</v>
      </c>
      <c r="E61">
        <v>116</v>
      </c>
      <c r="F61">
        <v>23</v>
      </c>
      <c r="G61" t="s">
        <v>103</v>
      </c>
      <c r="H61" t="s">
        <v>2178</v>
      </c>
      <c r="I61">
        <v>2012</v>
      </c>
      <c r="J61" t="s">
        <v>1240</v>
      </c>
      <c r="K61" t="s">
        <v>2554</v>
      </c>
      <c r="L61" t="s">
        <v>2571</v>
      </c>
      <c r="M61" t="s">
        <v>2584</v>
      </c>
    </row>
    <row r="62" spans="1:13">
      <c r="A62" t="s">
        <v>1956</v>
      </c>
      <c r="B62" t="s">
        <v>1957</v>
      </c>
      <c r="C62" t="s">
        <v>1958</v>
      </c>
      <c r="D62" t="s">
        <v>179</v>
      </c>
      <c r="E62">
        <v>41</v>
      </c>
      <c r="F62" t="s">
        <v>185</v>
      </c>
      <c r="H62" t="s">
        <v>1960</v>
      </c>
      <c r="I62">
        <v>2013</v>
      </c>
      <c r="J62" t="s">
        <v>1241</v>
      </c>
      <c r="K62" t="s">
        <v>2539</v>
      </c>
      <c r="L62" t="s">
        <v>2565</v>
      </c>
      <c r="M62" t="s">
        <v>2566</v>
      </c>
    </row>
    <row r="63" spans="1:13">
      <c r="A63" t="s">
        <v>208</v>
      </c>
      <c r="B63" t="s">
        <v>206</v>
      </c>
      <c r="C63" t="s">
        <v>207</v>
      </c>
      <c r="D63" t="s">
        <v>179</v>
      </c>
      <c r="E63">
        <v>40</v>
      </c>
      <c r="F63">
        <v>19</v>
      </c>
      <c r="H63" t="s">
        <v>209</v>
      </c>
      <c r="I63">
        <v>2012</v>
      </c>
      <c r="J63" t="s">
        <v>1169</v>
      </c>
      <c r="K63" t="s">
        <v>2539</v>
      </c>
      <c r="L63" t="s">
        <v>2565</v>
      </c>
      <c r="M63" t="s">
        <v>2566</v>
      </c>
    </row>
    <row r="64" spans="1:13">
      <c r="A64" t="s">
        <v>752</v>
      </c>
      <c r="B64" t="s">
        <v>750</v>
      </c>
      <c r="C64" t="s">
        <v>751</v>
      </c>
      <c r="D64" t="s">
        <v>145</v>
      </c>
      <c r="E64">
        <v>110</v>
      </c>
      <c r="F64">
        <v>1</v>
      </c>
      <c r="G64" t="s">
        <v>123</v>
      </c>
      <c r="H64" t="s">
        <v>753</v>
      </c>
      <c r="I64">
        <v>2013</v>
      </c>
      <c r="J64" t="s">
        <v>1240</v>
      </c>
      <c r="K64" t="s">
        <v>2318</v>
      </c>
      <c r="L64" t="s">
        <v>2318</v>
      </c>
      <c r="M64" t="s">
        <v>2566</v>
      </c>
    </row>
    <row r="65" spans="1:13">
      <c r="A65" t="s">
        <v>1374</v>
      </c>
      <c r="B65" t="s">
        <v>1375</v>
      </c>
      <c r="C65" t="s">
        <v>1376</v>
      </c>
      <c r="D65" t="s">
        <v>1377</v>
      </c>
      <c r="E65">
        <v>3</v>
      </c>
      <c r="F65">
        <v>5</v>
      </c>
      <c r="G65" t="s">
        <v>427</v>
      </c>
      <c r="H65" t="s">
        <v>1378</v>
      </c>
      <c r="I65">
        <v>2013</v>
      </c>
      <c r="J65" t="s">
        <v>1245</v>
      </c>
      <c r="K65">
        <v>0</v>
      </c>
      <c r="L65" t="s">
        <v>2564</v>
      </c>
    </row>
    <row r="66" spans="1:13">
      <c r="A66" t="s">
        <v>1869</v>
      </c>
      <c r="B66" t="s">
        <v>1870</v>
      </c>
      <c r="C66" t="s">
        <v>1871</v>
      </c>
      <c r="D66" t="s">
        <v>2651</v>
      </c>
      <c r="E66">
        <v>7</v>
      </c>
      <c r="F66">
        <v>6</v>
      </c>
      <c r="G66" t="s">
        <v>103</v>
      </c>
      <c r="H66" t="s">
        <v>1872</v>
      </c>
      <c r="I66">
        <v>2012</v>
      </c>
      <c r="J66" t="s">
        <v>1241</v>
      </c>
      <c r="K66" t="s">
        <v>2539</v>
      </c>
      <c r="L66" t="s">
        <v>2565</v>
      </c>
      <c r="M66" t="s">
        <v>2566</v>
      </c>
    </row>
    <row r="67" spans="1:13">
      <c r="A67" t="s">
        <v>810</v>
      </c>
      <c r="B67" t="s">
        <v>808</v>
      </c>
      <c r="C67" t="s">
        <v>809</v>
      </c>
      <c r="D67" t="s">
        <v>2651</v>
      </c>
      <c r="E67">
        <v>7</v>
      </c>
      <c r="F67">
        <v>6</v>
      </c>
      <c r="G67" t="s">
        <v>103</v>
      </c>
      <c r="H67" t="s">
        <v>811</v>
      </c>
      <c r="I67">
        <v>2012</v>
      </c>
      <c r="J67" t="s">
        <v>1240</v>
      </c>
      <c r="K67" t="s">
        <v>2554</v>
      </c>
      <c r="L67" t="s">
        <v>2571</v>
      </c>
      <c r="M67" t="s">
        <v>2584</v>
      </c>
    </row>
    <row r="68" spans="1:13">
      <c r="A68" t="s">
        <v>1339</v>
      </c>
      <c r="B68" t="s">
        <v>1340</v>
      </c>
      <c r="C68" t="s">
        <v>1341</v>
      </c>
      <c r="D68" t="s">
        <v>1342</v>
      </c>
      <c r="E68">
        <v>29</v>
      </c>
      <c r="F68">
        <v>11</v>
      </c>
      <c r="G68" t="s">
        <v>213</v>
      </c>
      <c r="H68" t="s">
        <v>1343</v>
      </c>
      <c r="I68">
        <v>2013</v>
      </c>
      <c r="J68" t="s">
        <v>1248</v>
      </c>
      <c r="K68" t="s">
        <v>2554</v>
      </c>
      <c r="L68" t="s">
        <v>2571</v>
      </c>
      <c r="M68" t="s">
        <v>2584</v>
      </c>
    </row>
    <row r="69" spans="1:13">
      <c r="A69" t="s">
        <v>1779</v>
      </c>
      <c r="B69" t="s">
        <v>1780</v>
      </c>
      <c r="C69" t="s">
        <v>1781</v>
      </c>
      <c r="D69" t="s">
        <v>179</v>
      </c>
      <c r="E69">
        <v>40</v>
      </c>
      <c r="F69" t="s">
        <v>185</v>
      </c>
      <c r="G69" t="s">
        <v>123</v>
      </c>
      <c r="H69" t="s">
        <v>1782</v>
      </c>
      <c r="I69">
        <v>2012</v>
      </c>
      <c r="J69" t="s">
        <v>1241</v>
      </c>
      <c r="K69" t="s">
        <v>2539</v>
      </c>
      <c r="L69" t="s">
        <v>2571</v>
      </c>
      <c r="M69" t="s">
        <v>2583</v>
      </c>
    </row>
    <row r="70" spans="1:13">
      <c r="A70" t="s">
        <v>22</v>
      </c>
      <c r="B70" t="s">
        <v>20</v>
      </c>
      <c r="C70" t="s">
        <v>21</v>
      </c>
      <c r="D70" t="s">
        <v>18</v>
      </c>
      <c r="E70">
        <v>116</v>
      </c>
      <c r="F70">
        <v>10</v>
      </c>
      <c r="H70" t="s">
        <v>23</v>
      </c>
      <c r="I70">
        <v>2012</v>
      </c>
      <c r="J70" t="s">
        <v>1169</v>
      </c>
      <c r="K70" t="s">
        <v>2561</v>
      </c>
      <c r="L70" t="s">
        <v>2572</v>
      </c>
      <c r="M70" t="s">
        <v>2573</v>
      </c>
    </row>
    <row r="71" spans="1:13">
      <c r="A71" t="s">
        <v>1881</v>
      </c>
      <c r="B71" t="s">
        <v>1882</v>
      </c>
      <c r="C71" t="s">
        <v>1883</v>
      </c>
      <c r="D71" t="s">
        <v>1884</v>
      </c>
      <c r="E71">
        <v>32</v>
      </c>
      <c r="F71" s="2">
        <v>41955</v>
      </c>
      <c r="G71" t="s">
        <v>965</v>
      </c>
      <c r="H71" t="s">
        <v>1885</v>
      </c>
      <c r="I71">
        <v>2013</v>
      </c>
      <c r="J71" t="s">
        <v>1248</v>
      </c>
      <c r="K71" t="s">
        <v>2539</v>
      </c>
      <c r="L71" t="s">
        <v>2571</v>
      </c>
      <c r="M71" t="s">
        <v>2583</v>
      </c>
    </row>
    <row r="72" spans="1:13">
      <c r="A72" t="s">
        <v>1120</v>
      </c>
      <c r="B72" t="s">
        <v>1118</v>
      </c>
      <c r="C72" t="s">
        <v>1119</v>
      </c>
      <c r="D72" t="s">
        <v>2504</v>
      </c>
      <c r="E72">
        <v>13</v>
      </c>
      <c r="F72">
        <v>1</v>
      </c>
      <c r="H72">
        <v>286</v>
      </c>
      <c r="I72">
        <v>2012</v>
      </c>
      <c r="J72" t="s">
        <v>1169</v>
      </c>
      <c r="K72" t="s">
        <v>2561</v>
      </c>
      <c r="L72" t="s">
        <v>2572</v>
      </c>
      <c r="M72" t="s">
        <v>2573</v>
      </c>
    </row>
    <row r="73" spans="1:13">
      <c r="A73" t="s">
        <v>1584</v>
      </c>
      <c r="B73" t="s">
        <v>1585</v>
      </c>
      <c r="C73" t="s">
        <v>1586</v>
      </c>
      <c r="D73" t="s">
        <v>1587</v>
      </c>
      <c r="E73">
        <v>37</v>
      </c>
      <c r="F73">
        <v>2</v>
      </c>
      <c r="G73" t="s">
        <v>113</v>
      </c>
      <c r="H73" t="s">
        <v>1588</v>
      </c>
      <c r="I73">
        <v>2013</v>
      </c>
      <c r="J73" t="s">
        <v>1248</v>
      </c>
      <c r="K73" t="s">
        <v>2318</v>
      </c>
      <c r="L73" t="s">
        <v>2571</v>
      </c>
      <c r="M73" t="s">
        <v>2583</v>
      </c>
    </row>
    <row r="74" spans="1:13">
      <c r="A74" t="s">
        <v>401</v>
      </c>
      <c r="B74" t="s">
        <v>399</v>
      </c>
      <c r="C74" t="s">
        <v>400</v>
      </c>
      <c r="D74" t="s">
        <v>389</v>
      </c>
      <c r="E74">
        <v>31</v>
      </c>
      <c r="F74">
        <v>2</v>
      </c>
      <c r="H74" t="s">
        <v>402</v>
      </c>
      <c r="I74">
        <v>2013</v>
      </c>
      <c r="J74" t="s">
        <v>1240</v>
      </c>
      <c r="K74" t="s">
        <v>2326</v>
      </c>
      <c r="L74" t="s">
        <v>2575</v>
      </c>
      <c r="M74" t="s">
        <v>2566</v>
      </c>
    </row>
    <row r="75" spans="1:13">
      <c r="A75" t="s">
        <v>1639</v>
      </c>
      <c r="B75" t="s">
        <v>1640</v>
      </c>
      <c r="C75" t="s">
        <v>1641</v>
      </c>
      <c r="D75" t="s">
        <v>145</v>
      </c>
      <c r="E75">
        <v>110</v>
      </c>
      <c r="F75">
        <v>2</v>
      </c>
      <c r="G75" t="s">
        <v>123</v>
      </c>
      <c r="H75" t="s">
        <v>1642</v>
      </c>
      <c r="I75">
        <v>2013</v>
      </c>
      <c r="J75" t="s">
        <v>1270</v>
      </c>
      <c r="K75" t="s">
        <v>2539</v>
      </c>
      <c r="L75" t="s">
        <v>2565</v>
      </c>
      <c r="M75" t="s">
        <v>2566</v>
      </c>
    </row>
    <row r="76" spans="1:13">
      <c r="A76" t="s">
        <v>1175</v>
      </c>
      <c r="B76" t="s">
        <v>1173</v>
      </c>
      <c r="C76" t="s">
        <v>1174</v>
      </c>
      <c r="D76" t="s">
        <v>179</v>
      </c>
      <c r="E76">
        <v>40</v>
      </c>
      <c r="F76" t="s">
        <v>185</v>
      </c>
      <c r="G76" t="s">
        <v>123</v>
      </c>
      <c r="H76" t="s">
        <v>1176</v>
      </c>
      <c r="I76">
        <v>2012</v>
      </c>
      <c r="J76" t="s">
        <v>1241</v>
      </c>
      <c r="K76" t="s">
        <v>2539</v>
      </c>
      <c r="L76" t="s">
        <v>2571</v>
      </c>
      <c r="M76" t="s">
        <v>2583</v>
      </c>
    </row>
    <row r="77" spans="1:13">
      <c r="A77" t="s">
        <v>1727</v>
      </c>
      <c r="B77" t="s">
        <v>1728</v>
      </c>
      <c r="C77" t="s">
        <v>1729</v>
      </c>
      <c r="D77" t="s">
        <v>1730</v>
      </c>
      <c r="E77">
        <v>27</v>
      </c>
      <c r="F77">
        <v>5</v>
      </c>
      <c r="G77" t="s">
        <v>757</v>
      </c>
      <c r="H77" t="s">
        <v>1731</v>
      </c>
      <c r="I77">
        <v>2013</v>
      </c>
      <c r="J77" t="s">
        <v>1169</v>
      </c>
      <c r="K77" t="s">
        <v>2561</v>
      </c>
      <c r="L77" t="s">
        <v>2561</v>
      </c>
      <c r="M77" t="s">
        <v>2566</v>
      </c>
    </row>
    <row r="78" spans="1:13">
      <c r="A78" t="s">
        <v>535</v>
      </c>
      <c r="B78" t="s">
        <v>533</v>
      </c>
      <c r="C78" t="s">
        <v>534</v>
      </c>
      <c r="D78" t="s">
        <v>527</v>
      </c>
      <c r="E78">
        <v>8</v>
      </c>
      <c r="F78">
        <v>2</v>
      </c>
      <c r="G78" t="s">
        <v>118</v>
      </c>
      <c r="H78" t="s">
        <v>536</v>
      </c>
      <c r="I78">
        <v>2013</v>
      </c>
      <c r="J78" t="s">
        <v>1245</v>
      </c>
      <c r="K78">
        <v>0</v>
      </c>
      <c r="L78" t="s">
        <v>2564</v>
      </c>
    </row>
    <row r="79" spans="1:13">
      <c r="A79" t="s">
        <v>1894</v>
      </c>
      <c r="B79" t="s">
        <v>1895</v>
      </c>
      <c r="C79" t="s">
        <v>1896</v>
      </c>
      <c r="D79" t="s">
        <v>2570</v>
      </c>
      <c r="E79">
        <v>13</v>
      </c>
      <c r="F79">
        <v>2</v>
      </c>
      <c r="G79" t="s">
        <v>103</v>
      </c>
      <c r="H79" t="s">
        <v>1897</v>
      </c>
      <c r="I79">
        <v>2012</v>
      </c>
      <c r="J79" t="s">
        <v>1169</v>
      </c>
      <c r="K79" t="s">
        <v>2539</v>
      </c>
      <c r="L79" t="s">
        <v>2565</v>
      </c>
      <c r="M79" t="s">
        <v>2566</v>
      </c>
    </row>
    <row r="80" spans="1:13">
      <c r="A80" t="s">
        <v>1593</v>
      </c>
      <c r="B80" t="s">
        <v>1594</v>
      </c>
      <c r="C80" t="s">
        <v>1595</v>
      </c>
      <c r="D80" t="s">
        <v>2645</v>
      </c>
      <c r="E80">
        <v>9</v>
      </c>
      <c r="F80">
        <v>5</v>
      </c>
      <c r="G80" t="s">
        <v>136</v>
      </c>
      <c r="H80" t="s">
        <v>1596</v>
      </c>
      <c r="I80">
        <v>2012</v>
      </c>
      <c r="J80" t="s">
        <v>1169</v>
      </c>
      <c r="K80" t="s">
        <v>2561</v>
      </c>
      <c r="L80" t="s">
        <v>2571</v>
      </c>
      <c r="M80" t="s">
        <v>2583</v>
      </c>
    </row>
    <row r="81" spans="1:13">
      <c r="A81" t="s">
        <v>1115</v>
      </c>
      <c r="B81" t="s">
        <v>1113</v>
      </c>
      <c r="C81" t="s">
        <v>1114</v>
      </c>
      <c r="D81" t="s">
        <v>2502</v>
      </c>
      <c r="E81" t="s">
        <v>1116</v>
      </c>
      <c r="H81" t="s">
        <v>1117</v>
      </c>
      <c r="I81">
        <v>2012</v>
      </c>
      <c r="J81" t="s">
        <v>1169</v>
      </c>
      <c r="K81" t="s">
        <v>2554</v>
      </c>
      <c r="L81" t="s">
        <v>2571</v>
      </c>
      <c r="M81" t="s">
        <v>2584</v>
      </c>
    </row>
    <row r="82" spans="1:13">
      <c r="A82" t="s">
        <v>1589</v>
      </c>
      <c r="B82" t="s">
        <v>1590</v>
      </c>
      <c r="C82" t="s">
        <v>1591</v>
      </c>
      <c r="D82" t="s">
        <v>179</v>
      </c>
      <c r="E82">
        <v>40</v>
      </c>
      <c r="F82" t="s">
        <v>185</v>
      </c>
      <c r="G82" t="s">
        <v>123</v>
      </c>
      <c r="H82" t="s">
        <v>1592</v>
      </c>
      <c r="I82">
        <v>2012</v>
      </c>
      <c r="J82" t="s">
        <v>1241</v>
      </c>
      <c r="K82" t="s">
        <v>2554</v>
      </c>
      <c r="L82" t="s">
        <v>2571</v>
      </c>
      <c r="M82" t="s">
        <v>2584</v>
      </c>
    </row>
    <row r="83" spans="1:13">
      <c r="A83" t="s">
        <v>2343</v>
      </c>
      <c r="B83" t="s">
        <v>2567</v>
      </c>
      <c r="C83" t="s">
        <v>2568</v>
      </c>
      <c r="D83" t="s">
        <v>1702</v>
      </c>
      <c r="E83">
        <v>1824</v>
      </c>
      <c r="F83">
        <v>9</v>
      </c>
      <c r="G83" t="s">
        <v>427</v>
      </c>
      <c r="H83" t="s">
        <v>2569</v>
      </c>
      <c r="I83">
        <v>2012</v>
      </c>
      <c r="J83" t="s">
        <v>1237</v>
      </c>
      <c r="K83" t="s">
        <v>2539</v>
      </c>
      <c r="L83" t="s">
        <v>2565</v>
      </c>
      <c r="M83" t="s">
        <v>2566</v>
      </c>
    </row>
    <row r="84" spans="1:13">
      <c r="A84" t="s">
        <v>1547</v>
      </c>
      <c r="B84" t="s">
        <v>1548</v>
      </c>
      <c r="C84" t="s">
        <v>1549</v>
      </c>
      <c r="D84" t="s">
        <v>179</v>
      </c>
      <c r="E84">
        <v>41</v>
      </c>
      <c r="F84" t="s">
        <v>185</v>
      </c>
      <c r="G84" t="s">
        <v>123</v>
      </c>
      <c r="H84" t="s">
        <v>1550</v>
      </c>
      <c r="I84">
        <v>2013</v>
      </c>
      <c r="J84" t="s">
        <v>1241</v>
      </c>
      <c r="K84" t="s">
        <v>2539</v>
      </c>
      <c r="L84" t="s">
        <v>2565</v>
      </c>
      <c r="M84" t="s">
        <v>2566</v>
      </c>
    </row>
    <row r="85" spans="1:13">
      <c r="A85" t="s">
        <v>1551</v>
      </c>
      <c r="B85" t="s">
        <v>1552</v>
      </c>
      <c r="C85" t="s">
        <v>1553</v>
      </c>
      <c r="D85" t="s">
        <v>1554</v>
      </c>
      <c r="E85">
        <v>53</v>
      </c>
      <c r="F85">
        <v>11</v>
      </c>
      <c r="G85" t="s">
        <v>213</v>
      </c>
      <c r="H85" t="s">
        <v>1555</v>
      </c>
      <c r="I85">
        <v>2013</v>
      </c>
      <c r="J85" t="s">
        <v>1169</v>
      </c>
      <c r="K85" t="s">
        <v>2561</v>
      </c>
      <c r="L85" t="s">
        <v>2565</v>
      </c>
      <c r="M85" t="s">
        <v>2566</v>
      </c>
    </row>
    <row r="86" spans="1:13">
      <c r="A86" t="s">
        <v>397</v>
      </c>
      <c r="B86" t="s">
        <v>395</v>
      </c>
      <c r="C86" t="s">
        <v>396</v>
      </c>
      <c r="D86" t="s">
        <v>389</v>
      </c>
      <c r="E86">
        <v>31</v>
      </c>
      <c r="F86">
        <v>1</v>
      </c>
      <c r="G86" t="s">
        <v>123</v>
      </c>
      <c r="H86" t="s">
        <v>398</v>
      </c>
      <c r="I86">
        <v>2013</v>
      </c>
      <c r="J86" t="s">
        <v>1241</v>
      </c>
      <c r="K86" t="s">
        <v>2554</v>
      </c>
      <c r="L86" t="s">
        <v>2571</v>
      </c>
      <c r="M86" t="s">
        <v>2584</v>
      </c>
    </row>
    <row r="87" spans="1:13">
      <c r="A87" t="s">
        <v>1452</v>
      </c>
      <c r="B87" t="s">
        <v>1453</v>
      </c>
      <c r="C87" t="s">
        <v>1454</v>
      </c>
      <c r="D87" t="s">
        <v>1442</v>
      </c>
      <c r="E87">
        <v>69</v>
      </c>
      <c r="G87" t="s">
        <v>213</v>
      </c>
      <c r="H87" t="s">
        <v>1455</v>
      </c>
      <c r="I87">
        <v>2013</v>
      </c>
      <c r="J87" t="s">
        <v>1248</v>
      </c>
      <c r="K87" t="s">
        <v>2318</v>
      </c>
      <c r="L87" t="s">
        <v>2318</v>
      </c>
      <c r="M87" t="s">
        <v>2566</v>
      </c>
    </row>
    <row r="88" spans="1:13">
      <c r="A88" t="s">
        <v>2154</v>
      </c>
      <c r="B88" t="s">
        <v>2155</v>
      </c>
      <c r="C88" t="s">
        <v>2156</v>
      </c>
      <c r="D88" t="s">
        <v>179</v>
      </c>
      <c r="E88">
        <v>41</v>
      </c>
      <c r="F88" t="s">
        <v>226</v>
      </c>
      <c r="G88" t="s">
        <v>123</v>
      </c>
      <c r="H88" t="s">
        <v>2158</v>
      </c>
      <c r="I88">
        <v>2013</v>
      </c>
      <c r="J88" t="s">
        <v>1241</v>
      </c>
      <c r="K88" t="s">
        <v>2318</v>
      </c>
      <c r="L88" t="s">
        <v>2576</v>
      </c>
      <c r="M88" t="s">
        <v>2582</v>
      </c>
    </row>
    <row r="89" spans="1:13">
      <c r="A89" t="s">
        <v>2256</v>
      </c>
      <c r="B89" t="s">
        <v>2257</v>
      </c>
      <c r="C89" t="s">
        <v>2258</v>
      </c>
      <c r="D89" t="s">
        <v>2651</v>
      </c>
      <c r="E89">
        <v>7</v>
      </c>
      <c r="F89">
        <v>6</v>
      </c>
      <c r="G89" t="s">
        <v>103</v>
      </c>
      <c r="H89" t="s">
        <v>2259</v>
      </c>
      <c r="I89">
        <v>2012</v>
      </c>
      <c r="J89" t="s">
        <v>1236</v>
      </c>
      <c r="K89" t="s">
        <v>2326</v>
      </c>
      <c r="L89" t="s">
        <v>2575</v>
      </c>
      <c r="M89" t="s">
        <v>2566</v>
      </c>
    </row>
    <row r="90" spans="1:13">
      <c r="A90" t="s">
        <v>559</v>
      </c>
      <c r="B90" t="s">
        <v>557</v>
      </c>
      <c r="C90" t="s">
        <v>558</v>
      </c>
      <c r="D90" t="s">
        <v>560</v>
      </c>
      <c r="I90">
        <v>2013</v>
      </c>
      <c r="J90" t="s">
        <v>1240</v>
      </c>
      <c r="K90" t="s">
        <v>2318</v>
      </c>
      <c r="L90" t="s">
        <v>2318</v>
      </c>
      <c r="M90" t="s">
        <v>2566</v>
      </c>
    </row>
    <row r="91" spans="1:13">
      <c r="A91" t="s">
        <v>995</v>
      </c>
      <c r="B91" t="s">
        <v>993</v>
      </c>
      <c r="C91" t="s">
        <v>994</v>
      </c>
      <c r="D91" t="s">
        <v>2647</v>
      </c>
      <c r="E91">
        <v>138</v>
      </c>
      <c r="H91">
        <v>175101</v>
      </c>
      <c r="I91">
        <v>2013</v>
      </c>
      <c r="J91" t="s">
        <v>1240</v>
      </c>
      <c r="K91" t="s">
        <v>2554</v>
      </c>
      <c r="L91" t="s">
        <v>2571</v>
      </c>
      <c r="M91" t="s">
        <v>2584</v>
      </c>
    </row>
    <row r="92" spans="1:13">
      <c r="A92" t="s">
        <v>1921</v>
      </c>
      <c r="B92" t="s">
        <v>1922</v>
      </c>
      <c r="C92" t="s">
        <v>1923</v>
      </c>
      <c r="D92" t="s">
        <v>1924</v>
      </c>
      <c r="E92">
        <v>42</v>
      </c>
      <c r="H92" t="s">
        <v>1925</v>
      </c>
      <c r="I92">
        <v>2013</v>
      </c>
      <c r="J92" t="s">
        <v>1248</v>
      </c>
      <c r="K92" t="s">
        <v>2318</v>
      </c>
      <c r="L92" t="s">
        <v>2318</v>
      </c>
      <c r="M92" t="s">
        <v>2566</v>
      </c>
    </row>
    <row r="93" spans="1:13">
      <c r="A93" t="s">
        <v>932</v>
      </c>
      <c r="B93" t="s">
        <v>930</v>
      </c>
      <c r="C93" t="s">
        <v>931</v>
      </c>
      <c r="D93" t="s">
        <v>1337</v>
      </c>
      <c r="E93">
        <v>9</v>
      </c>
      <c r="F93">
        <v>3</v>
      </c>
      <c r="H93" t="s">
        <v>933</v>
      </c>
      <c r="I93">
        <v>2013</v>
      </c>
      <c r="J93" t="s">
        <v>1240</v>
      </c>
      <c r="K93" t="s">
        <v>2318</v>
      </c>
      <c r="L93" t="s">
        <v>2318</v>
      </c>
      <c r="M93" t="s">
        <v>2566</v>
      </c>
    </row>
    <row r="94" spans="1:13">
      <c r="A94" t="s">
        <v>1191</v>
      </c>
      <c r="B94" t="s">
        <v>1189</v>
      </c>
      <c r="C94" t="s">
        <v>1190</v>
      </c>
      <c r="D94" t="s">
        <v>53</v>
      </c>
      <c r="E94">
        <v>80</v>
      </c>
      <c r="F94">
        <v>11</v>
      </c>
      <c r="G94" t="s">
        <v>213</v>
      </c>
      <c r="H94" t="s">
        <v>1192</v>
      </c>
      <c r="I94">
        <v>2012</v>
      </c>
      <c r="J94" t="s">
        <v>1169</v>
      </c>
      <c r="K94" t="s">
        <v>2554</v>
      </c>
      <c r="L94" t="s">
        <v>2571</v>
      </c>
      <c r="M94" t="s">
        <v>2584</v>
      </c>
    </row>
    <row r="95" spans="1:13">
      <c r="A95" t="s">
        <v>413</v>
      </c>
      <c r="B95" t="s">
        <v>411</v>
      </c>
      <c r="C95" t="s">
        <v>412</v>
      </c>
      <c r="D95" t="s">
        <v>2653</v>
      </c>
      <c r="E95">
        <v>54</v>
      </c>
      <c r="F95">
        <v>2</v>
      </c>
      <c r="H95" t="s">
        <v>414</v>
      </c>
      <c r="I95">
        <v>2012</v>
      </c>
      <c r="J95" t="s">
        <v>1169</v>
      </c>
      <c r="K95" t="s">
        <v>2539</v>
      </c>
      <c r="L95" t="s">
        <v>2565</v>
      </c>
      <c r="M95" t="s">
        <v>2566</v>
      </c>
    </row>
    <row r="96" spans="1:13">
      <c r="A96" t="s">
        <v>956</v>
      </c>
      <c r="B96" t="s">
        <v>954</v>
      </c>
      <c r="C96" t="s">
        <v>955</v>
      </c>
      <c r="D96" t="s">
        <v>179</v>
      </c>
      <c r="E96">
        <v>40</v>
      </c>
      <c r="F96" t="s">
        <v>180</v>
      </c>
      <c r="G96" t="s">
        <v>98</v>
      </c>
      <c r="H96" t="s">
        <v>957</v>
      </c>
      <c r="I96">
        <v>2012</v>
      </c>
      <c r="J96" t="s">
        <v>1169</v>
      </c>
      <c r="K96" t="s">
        <v>2330</v>
      </c>
      <c r="L96" t="s">
        <v>2571</v>
      </c>
      <c r="M96" t="s">
        <v>2583</v>
      </c>
    </row>
    <row r="97" spans="1:13">
      <c r="A97" t="s">
        <v>2217</v>
      </c>
      <c r="B97" t="s">
        <v>2218</v>
      </c>
      <c r="C97" t="s">
        <v>2219</v>
      </c>
      <c r="D97" t="s">
        <v>179</v>
      </c>
      <c r="E97">
        <v>40</v>
      </c>
      <c r="F97" t="s">
        <v>185</v>
      </c>
      <c r="G97" t="s">
        <v>123</v>
      </c>
      <c r="H97" t="s">
        <v>2220</v>
      </c>
      <c r="I97">
        <v>2012</v>
      </c>
      <c r="J97" t="s">
        <v>1241</v>
      </c>
      <c r="K97" t="s">
        <v>2539</v>
      </c>
      <c r="L97" t="s">
        <v>2565</v>
      </c>
      <c r="M97" t="s">
        <v>2566</v>
      </c>
    </row>
    <row r="98" spans="1:13">
      <c r="A98" t="s">
        <v>65</v>
      </c>
      <c r="B98" t="s">
        <v>63</v>
      </c>
      <c r="C98" t="s">
        <v>64</v>
      </c>
      <c r="D98" t="s">
        <v>53</v>
      </c>
      <c r="E98">
        <v>80</v>
      </c>
      <c r="F98">
        <v>3</v>
      </c>
      <c r="H98" t="s">
        <v>66</v>
      </c>
      <c r="I98">
        <v>2012</v>
      </c>
      <c r="J98" t="s">
        <v>1169</v>
      </c>
      <c r="K98" t="s">
        <v>2554</v>
      </c>
      <c r="L98" t="s">
        <v>2571</v>
      </c>
      <c r="M98" t="s">
        <v>2584</v>
      </c>
    </row>
    <row r="99" spans="1:13">
      <c r="A99" t="s">
        <v>1111</v>
      </c>
      <c r="B99" t="s">
        <v>1109</v>
      </c>
      <c r="C99" t="s">
        <v>1110</v>
      </c>
      <c r="D99" t="s">
        <v>2504</v>
      </c>
      <c r="E99">
        <v>14</v>
      </c>
      <c r="F99">
        <v>1</v>
      </c>
      <c r="H99" t="s">
        <v>1112</v>
      </c>
      <c r="I99">
        <v>2013</v>
      </c>
      <c r="J99" t="s">
        <v>1169</v>
      </c>
      <c r="K99" t="s">
        <v>2554</v>
      </c>
      <c r="L99" t="s">
        <v>2572</v>
      </c>
      <c r="M99" t="s">
        <v>2365</v>
      </c>
    </row>
    <row r="100" spans="1:13">
      <c r="A100" t="s">
        <v>327</v>
      </c>
      <c r="B100" t="s">
        <v>325</v>
      </c>
      <c r="C100" t="s">
        <v>326</v>
      </c>
      <c r="D100" t="s">
        <v>328</v>
      </c>
      <c r="I100">
        <v>2013</v>
      </c>
      <c r="J100" t="s">
        <v>1240</v>
      </c>
      <c r="K100" t="s">
        <v>2539</v>
      </c>
      <c r="L100" t="s">
        <v>2565</v>
      </c>
      <c r="M100" t="s">
        <v>2566</v>
      </c>
    </row>
    <row r="101" spans="1:13">
      <c r="A101" t="s">
        <v>1877</v>
      </c>
      <c r="B101" t="s">
        <v>1878</v>
      </c>
      <c r="C101" t="s">
        <v>1879</v>
      </c>
      <c r="D101" t="s">
        <v>179</v>
      </c>
      <c r="E101">
        <v>40</v>
      </c>
      <c r="F101" t="s">
        <v>185</v>
      </c>
      <c r="G101" t="s">
        <v>123</v>
      </c>
      <c r="H101" t="s">
        <v>1880</v>
      </c>
      <c r="I101">
        <v>2012</v>
      </c>
      <c r="J101" t="s">
        <v>1241</v>
      </c>
      <c r="K101" t="s">
        <v>2539</v>
      </c>
      <c r="L101" t="s">
        <v>2565</v>
      </c>
      <c r="M101" t="s">
        <v>2566</v>
      </c>
    </row>
    <row r="102" spans="1:13">
      <c r="A102" t="s">
        <v>2196</v>
      </c>
      <c r="B102" t="s">
        <v>2197</v>
      </c>
      <c r="C102" t="s">
        <v>2198</v>
      </c>
      <c r="D102" t="s">
        <v>2199</v>
      </c>
      <c r="E102">
        <v>47</v>
      </c>
      <c r="G102" t="s">
        <v>965</v>
      </c>
      <c r="H102" t="s">
        <v>2200</v>
      </c>
      <c r="I102">
        <v>2013</v>
      </c>
      <c r="J102" t="s">
        <v>1169</v>
      </c>
      <c r="K102" t="s">
        <v>2561</v>
      </c>
      <c r="L102" t="s">
        <v>2561</v>
      </c>
      <c r="M102" t="s">
        <v>2566</v>
      </c>
    </row>
    <row r="103" spans="1:13">
      <c r="A103" t="s">
        <v>2139</v>
      </c>
      <c r="B103" t="s">
        <v>2140</v>
      </c>
      <c r="C103" t="s">
        <v>2141</v>
      </c>
      <c r="D103" t="s">
        <v>53</v>
      </c>
      <c r="E103">
        <v>81</v>
      </c>
      <c r="F103">
        <v>2</v>
      </c>
      <c r="G103" t="s">
        <v>450</v>
      </c>
      <c r="H103" t="s">
        <v>2142</v>
      </c>
      <c r="I103">
        <v>2013</v>
      </c>
      <c r="J103" t="s">
        <v>1169</v>
      </c>
      <c r="K103" t="s">
        <v>2554</v>
      </c>
      <c r="L103" t="s">
        <v>2572</v>
      </c>
      <c r="M103" t="s">
        <v>2365</v>
      </c>
    </row>
    <row r="104" spans="1:13">
      <c r="A104" t="s">
        <v>869</v>
      </c>
      <c r="B104" t="s">
        <v>867</v>
      </c>
      <c r="C104" t="s">
        <v>868</v>
      </c>
      <c r="D104" t="s">
        <v>2651</v>
      </c>
      <c r="E104">
        <v>7</v>
      </c>
      <c r="F104">
        <v>6</v>
      </c>
      <c r="H104" t="s">
        <v>870</v>
      </c>
      <c r="I104">
        <v>2012</v>
      </c>
      <c r="J104" t="s">
        <v>1169</v>
      </c>
      <c r="K104" t="s">
        <v>2554</v>
      </c>
      <c r="L104" t="s">
        <v>2571</v>
      </c>
      <c r="M104" t="s">
        <v>2584</v>
      </c>
    </row>
    <row r="105" spans="1:13">
      <c r="A105" t="s">
        <v>284</v>
      </c>
      <c r="B105" t="s">
        <v>282</v>
      </c>
      <c r="C105" t="s">
        <v>283</v>
      </c>
      <c r="D105" t="s">
        <v>285</v>
      </c>
      <c r="I105">
        <v>2012</v>
      </c>
      <c r="J105" t="s">
        <v>1169</v>
      </c>
      <c r="K105" t="s">
        <v>2539</v>
      </c>
      <c r="L105" t="s">
        <v>2565</v>
      </c>
      <c r="M105" t="s">
        <v>2566</v>
      </c>
    </row>
    <row r="106" spans="1:13">
      <c r="A106" t="s">
        <v>2075</v>
      </c>
      <c r="B106" t="s">
        <v>2076</v>
      </c>
      <c r="C106" t="s">
        <v>2077</v>
      </c>
      <c r="D106" t="s">
        <v>1690</v>
      </c>
      <c r="E106">
        <v>8</v>
      </c>
      <c r="F106">
        <v>3</v>
      </c>
      <c r="H106" t="s">
        <v>2078</v>
      </c>
      <c r="I106">
        <v>2012</v>
      </c>
      <c r="J106" t="s">
        <v>2522</v>
      </c>
      <c r="K106" t="s">
        <v>2554</v>
      </c>
      <c r="L106" t="s">
        <v>2571</v>
      </c>
      <c r="M106" t="s">
        <v>2584</v>
      </c>
    </row>
    <row r="107" spans="1:13">
      <c r="A107" t="s">
        <v>1460</v>
      </c>
      <c r="B107" t="s">
        <v>1461</v>
      </c>
      <c r="C107" t="s">
        <v>1462</v>
      </c>
      <c r="D107" t="s">
        <v>1442</v>
      </c>
      <c r="E107">
        <v>69</v>
      </c>
      <c r="G107" t="s">
        <v>965</v>
      </c>
      <c r="H107" t="s">
        <v>1463</v>
      </c>
      <c r="I107">
        <v>2013</v>
      </c>
      <c r="J107" t="s">
        <v>1237</v>
      </c>
      <c r="K107" t="s">
        <v>2318</v>
      </c>
      <c r="L107" t="s">
        <v>2318</v>
      </c>
      <c r="M107" t="s">
        <v>2566</v>
      </c>
    </row>
    <row r="108" spans="1:13">
      <c r="A108" t="s">
        <v>1478</v>
      </c>
      <c r="B108" t="s">
        <v>1479</v>
      </c>
      <c r="C108" t="s">
        <v>1480</v>
      </c>
      <c r="D108" t="s">
        <v>108</v>
      </c>
      <c r="E108">
        <v>22</v>
      </c>
      <c r="F108">
        <v>11</v>
      </c>
      <c r="G108" t="s">
        <v>213</v>
      </c>
      <c r="H108" t="s">
        <v>1481</v>
      </c>
      <c r="I108">
        <v>2013</v>
      </c>
      <c r="J108" t="s">
        <v>1237</v>
      </c>
      <c r="K108" t="s">
        <v>2554</v>
      </c>
      <c r="L108" t="s">
        <v>2571</v>
      </c>
      <c r="M108" t="s">
        <v>2584</v>
      </c>
    </row>
    <row r="109" spans="1:13">
      <c r="A109" t="s">
        <v>2248</v>
      </c>
      <c r="B109" t="s">
        <v>2249</v>
      </c>
      <c r="C109" t="s">
        <v>2250</v>
      </c>
      <c r="D109" t="s">
        <v>1567</v>
      </c>
      <c r="E109">
        <v>179</v>
      </c>
      <c r="F109">
        <v>3</v>
      </c>
      <c r="H109" t="s">
        <v>2251</v>
      </c>
      <c r="I109">
        <v>2012</v>
      </c>
      <c r="J109" t="s">
        <v>1248</v>
      </c>
      <c r="K109" t="s">
        <v>2554</v>
      </c>
      <c r="L109" t="s">
        <v>2571</v>
      </c>
      <c r="M109" t="s">
        <v>2584</v>
      </c>
    </row>
    <row r="110" spans="1:13">
      <c r="A110" t="s">
        <v>568</v>
      </c>
      <c r="B110" t="s">
        <v>566</v>
      </c>
      <c r="C110" t="s">
        <v>567</v>
      </c>
      <c r="D110" t="s">
        <v>569</v>
      </c>
      <c r="E110">
        <v>11</v>
      </c>
      <c r="F110">
        <v>6</v>
      </c>
      <c r="H110" t="s">
        <v>570</v>
      </c>
      <c r="I110">
        <v>2012</v>
      </c>
      <c r="J110" t="s">
        <v>1248</v>
      </c>
      <c r="K110" t="s">
        <v>2554</v>
      </c>
      <c r="L110" t="s">
        <v>2571</v>
      </c>
      <c r="M110" t="s">
        <v>2584</v>
      </c>
    </row>
    <row r="111" spans="1:13">
      <c r="A111" t="s">
        <v>1744</v>
      </c>
      <c r="B111" t="s">
        <v>1745</v>
      </c>
      <c r="C111" t="s">
        <v>1746</v>
      </c>
      <c r="D111" t="s">
        <v>1747</v>
      </c>
      <c r="E111">
        <v>18</v>
      </c>
      <c r="F111">
        <v>9</v>
      </c>
      <c r="H111" t="s">
        <v>1748</v>
      </c>
      <c r="I111">
        <v>2013</v>
      </c>
      <c r="J111" t="s">
        <v>1169</v>
      </c>
      <c r="K111" t="s">
        <v>2318</v>
      </c>
      <c r="L111" t="s">
        <v>2318</v>
      </c>
      <c r="M111" t="s">
        <v>2566</v>
      </c>
    </row>
    <row r="112" spans="1:13">
      <c r="A112" t="s">
        <v>2115</v>
      </c>
      <c r="B112" t="s">
        <v>2116</v>
      </c>
      <c r="C112" t="s">
        <v>2117</v>
      </c>
      <c r="D112" t="s">
        <v>179</v>
      </c>
      <c r="E112">
        <v>40</v>
      </c>
      <c r="F112" t="s">
        <v>185</v>
      </c>
      <c r="G112" t="s">
        <v>123</v>
      </c>
      <c r="H112" t="s">
        <v>2118</v>
      </c>
      <c r="I112">
        <v>2012</v>
      </c>
      <c r="J112" t="s">
        <v>1241</v>
      </c>
      <c r="K112" t="s">
        <v>2539</v>
      </c>
      <c r="L112" t="s">
        <v>2565</v>
      </c>
      <c r="M112" t="s">
        <v>2566</v>
      </c>
    </row>
    <row r="113" spans="1:13">
      <c r="A113" t="s">
        <v>229</v>
      </c>
      <c r="B113" t="s">
        <v>228</v>
      </c>
      <c r="C113" t="s">
        <v>156</v>
      </c>
      <c r="D113" t="s">
        <v>179</v>
      </c>
      <c r="E113">
        <v>40</v>
      </c>
      <c r="F113" t="s">
        <v>230</v>
      </c>
      <c r="G113" t="s">
        <v>98</v>
      </c>
      <c r="H113" t="s">
        <v>231</v>
      </c>
      <c r="I113">
        <v>2012</v>
      </c>
      <c r="J113" t="s">
        <v>1241</v>
      </c>
      <c r="K113" t="s">
        <v>2554</v>
      </c>
      <c r="L113" t="s">
        <v>2565</v>
      </c>
      <c r="M113" t="s">
        <v>2365</v>
      </c>
    </row>
    <row r="114" spans="1:13">
      <c r="A114" t="s">
        <v>439</v>
      </c>
      <c r="B114" t="s">
        <v>437</v>
      </c>
      <c r="C114" t="s">
        <v>438</v>
      </c>
      <c r="D114" t="s">
        <v>436</v>
      </c>
      <c r="E114">
        <v>11</v>
      </c>
      <c r="F114">
        <v>1</v>
      </c>
      <c r="I114">
        <v>2013</v>
      </c>
      <c r="J114" t="s">
        <v>1169</v>
      </c>
      <c r="K114" t="s">
        <v>2561</v>
      </c>
      <c r="L114" t="s">
        <v>2572</v>
      </c>
      <c r="M114" t="s">
        <v>2573</v>
      </c>
    </row>
    <row r="115" spans="1:13">
      <c r="A115" t="s">
        <v>578</v>
      </c>
      <c r="B115" t="s">
        <v>576</v>
      </c>
      <c r="C115" t="s">
        <v>577</v>
      </c>
      <c r="D115" t="s">
        <v>579</v>
      </c>
      <c r="I115">
        <v>2012</v>
      </c>
      <c r="J115" t="s">
        <v>1248</v>
      </c>
      <c r="K115" t="s">
        <v>2554</v>
      </c>
      <c r="L115" t="s">
        <v>2571</v>
      </c>
      <c r="M115" t="s">
        <v>2584</v>
      </c>
    </row>
    <row r="116" spans="1:13">
      <c r="A116" t="s">
        <v>976</v>
      </c>
      <c r="B116" t="s">
        <v>974</v>
      </c>
      <c r="C116" t="s">
        <v>975</v>
      </c>
      <c r="D116" t="s">
        <v>2648</v>
      </c>
      <c r="E116">
        <v>82</v>
      </c>
      <c r="F116">
        <v>8</v>
      </c>
      <c r="G116" t="s">
        <v>459</v>
      </c>
      <c r="I116">
        <v>2013</v>
      </c>
      <c r="J116" t="s">
        <v>1169</v>
      </c>
      <c r="K116" t="s">
        <v>2554</v>
      </c>
      <c r="L116" t="s">
        <v>2571</v>
      </c>
      <c r="M116" t="s">
        <v>2584</v>
      </c>
    </row>
    <row r="117" spans="1:13">
      <c r="A117" t="s">
        <v>2577</v>
      </c>
      <c r="B117" t="s">
        <v>1317</v>
      </c>
      <c r="C117" t="s">
        <v>1318</v>
      </c>
      <c r="D117" t="s">
        <v>2651</v>
      </c>
      <c r="E117">
        <v>8</v>
      </c>
      <c r="F117">
        <v>9</v>
      </c>
      <c r="G117" t="s">
        <v>427</v>
      </c>
      <c r="I117">
        <v>2013</v>
      </c>
      <c r="J117" t="s">
        <v>1240</v>
      </c>
      <c r="K117" t="s">
        <v>2318</v>
      </c>
      <c r="L117" t="s">
        <v>2571</v>
      </c>
      <c r="M117" t="s">
        <v>2583</v>
      </c>
    </row>
    <row r="118" spans="1:13">
      <c r="A118" t="s">
        <v>467</v>
      </c>
      <c r="B118" t="s">
        <v>465</v>
      </c>
      <c r="C118" t="s">
        <v>466</v>
      </c>
      <c r="D118" t="s">
        <v>468</v>
      </c>
      <c r="E118">
        <v>14</v>
      </c>
      <c r="F118">
        <v>4</v>
      </c>
      <c r="H118" t="s">
        <v>469</v>
      </c>
      <c r="I118">
        <v>2013</v>
      </c>
      <c r="J118" t="s">
        <v>1240</v>
      </c>
      <c r="K118" t="s">
        <v>2539</v>
      </c>
      <c r="L118" t="s">
        <v>2571</v>
      </c>
      <c r="M118" t="s">
        <v>2583</v>
      </c>
    </row>
    <row r="119" spans="1:13">
      <c r="A119" t="s">
        <v>144</v>
      </c>
      <c r="B119" t="s">
        <v>142</v>
      </c>
      <c r="C119" t="s">
        <v>143</v>
      </c>
      <c r="D119" t="s">
        <v>145</v>
      </c>
      <c r="E119">
        <v>110</v>
      </c>
      <c r="F119">
        <v>33</v>
      </c>
      <c r="H119" t="s">
        <v>146</v>
      </c>
      <c r="I119">
        <v>2013</v>
      </c>
      <c r="J119" t="s">
        <v>1238</v>
      </c>
      <c r="K119" t="s">
        <v>2326</v>
      </c>
      <c r="L119" t="s">
        <v>2575</v>
      </c>
      <c r="M119" t="s">
        <v>2566</v>
      </c>
    </row>
    <row r="120" spans="1:13">
      <c r="A120" t="s">
        <v>61</v>
      </c>
      <c r="B120" t="s">
        <v>59</v>
      </c>
      <c r="C120" t="s">
        <v>60</v>
      </c>
      <c r="D120" t="s">
        <v>53</v>
      </c>
      <c r="E120">
        <v>80</v>
      </c>
      <c r="F120">
        <v>2</v>
      </c>
      <c r="H120" t="s">
        <v>62</v>
      </c>
      <c r="I120">
        <v>2012</v>
      </c>
      <c r="J120" t="s">
        <v>1169</v>
      </c>
      <c r="K120" t="s">
        <v>2554</v>
      </c>
      <c r="L120" t="s">
        <v>2572</v>
      </c>
      <c r="M120" t="s">
        <v>2365</v>
      </c>
    </row>
    <row r="121" spans="1:13">
      <c r="A121" t="s">
        <v>2188</v>
      </c>
      <c r="B121" t="s">
        <v>2189</v>
      </c>
      <c r="C121" t="s">
        <v>2190</v>
      </c>
      <c r="D121" t="s">
        <v>2191</v>
      </c>
      <c r="E121">
        <v>449</v>
      </c>
      <c r="G121" t="s">
        <v>450</v>
      </c>
      <c r="H121" t="s">
        <v>2192</v>
      </c>
      <c r="I121">
        <v>2013</v>
      </c>
      <c r="J121" t="s">
        <v>1248</v>
      </c>
      <c r="K121" t="s">
        <v>2554</v>
      </c>
      <c r="L121" t="s">
        <v>2571</v>
      </c>
      <c r="M121" t="s">
        <v>2584</v>
      </c>
    </row>
    <row r="122" spans="1:13">
      <c r="A122" t="s">
        <v>1762</v>
      </c>
      <c r="B122" t="s">
        <v>1763</v>
      </c>
      <c r="C122" t="s">
        <v>1764</v>
      </c>
      <c r="D122" t="s">
        <v>2644</v>
      </c>
      <c r="I122">
        <v>2013</v>
      </c>
      <c r="J122" t="s">
        <v>1240</v>
      </c>
      <c r="K122" t="s">
        <v>2318</v>
      </c>
      <c r="L122" t="s">
        <v>2318</v>
      </c>
      <c r="M122" t="s">
        <v>2566</v>
      </c>
    </row>
    <row r="123" spans="1:13">
      <c r="A123" t="s">
        <v>785</v>
      </c>
      <c r="B123" t="s">
        <v>783</v>
      </c>
      <c r="C123" t="s">
        <v>784</v>
      </c>
      <c r="D123" t="s">
        <v>2651</v>
      </c>
      <c r="E123">
        <v>7</v>
      </c>
      <c r="F123">
        <v>5</v>
      </c>
      <c r="H123" t="s">
        <v>786</v>
      </c>
      <c r="I123">
        <v>2012</v>
      </c>
      <c r="J123" t="s">
        <v>1169</v>
      </c>
      <c r="K123" t="s">
        <v>2561</v>
      </c>
      <c r="L123" t="s">
        <v>2571</v>
      </c>
      <c r="M123" t="s">
        <v>2583</v>
      </c>
    </row>
    <row r="124" spans="1:13">
      <c r="A124" t="s">
        <v>490</v>
      </c>
      <c r="B124" t="s">
        <v>488</v>
      </c>
      <c r="C124" t="s">
        <v>489</v>
      </c>
      <c r="D124" t="s">
        <v>2581</v>
      </c>
      <c r="E124">
        <v>4</v>
      </c>
      <c r="F124">
        <v>9</v>
      </c>
      <c r="H124" t="s">
        <v>491</v>
      </c>
      <c r="I124">
        <v>2012</v>
      </c>
      <c r="J124" t="s">
        <v>1240</v>
      </c>
      <c r="K124" t="s">
        <v>2554</v>
      </c>
      <c r="L124" t="s">
        <v>2571</v>
      </c>
      <c r="M124" t="s">
        <v>2584</v>
      </c>
    </row>
    <row r="125" spans="1:13">
      <c r="A125" t="s">
        <v>435</v>
      </c>
      <c r="B125" t="s">
        <v>433</v>
      </c>
      <c r="C125" t="s">
        <v>434</v>
      </c>
      <c r="D125" t="s">
        <v>436</v>
      </c>
      <c r="E125">
        <v>10</v>
      </c>
      <c r="F125">
        <v>2</v>
      </c>
      <c r="G125" t="s">
        <v>2574</v>
      </c>
      <c r="H125" t="s">
        <v>118</v>
      </c>
      <c r="J125" t="s">
        <v>1169</v>
      </c>
      <c r="K125" t="s">
        <v>2561</v>
      </c>
      <c r="L125" t="s">
        <v>2575</v>
      </c>
      <c r="M125" t="s">
        <v>2566</v>
      </c>
    </row>
    <row r="126" spans="1:13">
      <c r="A126" t="s">
        <v>2221</v>
      </c>
      <c r="B126" t="s">
        <v>2222</v>
      </c>
      <c r="C126" t="s">
        <v>2223</v>
      </c>
      <c r="D126" t="s">
        <v>179</v>
      </c>
      <c r="E126">
        <v>41</v>
      </c>
      <c r="F126" t="s">
        <v>185</v>
      </c>
      <c r="G126" t="s">
        <v>123</v>
      </c>
      <c r="H126" t="s">
        <v>2224</v>
      </c>
      <c r="I126">
        <v>2013</v>
      </c>
      <c r="J126" t="s">
        <v>1241</v>
      </c>
      <c r="K126" t="s">
        <v>2539</v>
      </c>
      <c r="L126" t="s">
        <v>2565</v>
      </c>
      <c r="M126" t="s">
        <v>2566</v>
      </c>
    </row>
    <row r="127" spans="1:13">
      <c r="A127" t="s">
        <v>543</v>
      </c>
      <c r="B127" t="s">
        <v>541</v>
      </c>
      <c r="C127" t="s">
        <v>542</v>
      </c>
      <c r="D127" t="s">
        <v>2652</v>
      </c>
      <c r="E127">
        <v>9</v>
      </c>
      <c r="F127">
        <v>1</v>
      </c>
      <c r="H127" t="s">
        <v>544</v>
      </c>
      <c r="I127">
        <v>2012</v>
      </c>
      <c r="J127" t="s">
        <v>1169</v>
      </c>
      <c r="K127" t="s">
        <v>2554</v>
      </c>
      <c r="L127" t="s">
        <v>2575</v>
      </c>
      <c r="M127" t="s">
        <v>2365</v>
      </c>
    </row>
    <row r="128" spans="1:13">
      <c r="A128" t="s">
        <v>294</v>
      </c>
      <c r="B128" t="s">
        <v>292</v>
      </c>
      <c r="C128" t="s">
        <v>293</v>
      </c>
      <c r="D128" t="s">
        <v>295</v>
      </c>
      <c r="E128">
        <v>25</v>
      </c>
      <c r="F128">
        <v>32</v>
      </c>
      <c r="H128">
        <v>325103</v>
      </c>
      <c r="I128">
        <v>2013</v>
      </c>
      <c r="J128" t="s">
        <v>1169</v>
      </c>
      <c r="K128" t="s">
        <v>2554</v>
      </c>
      <c r="L128" t="s">
        <v>2571</v>
      </c>
      <c r="M128" t="s">
        <v>2584</v>
      </c>
    </row>
    <row r="129" spans="1:13">
      <c r="A129" t="s">
        <v>97</v>
      </c>
      <c r="B129" t="s">
        <v>95</v>
      </c>
      <c r="C129" t="s">
        <v>96</v>
      </c>
      <c r="D129" t="s">
        <v>2578</v>
      </c>
      <c r="E129">
        <v>80</v>
      </c>
      <c r="F129">
        <v>7</v>
      </c>
      <c r="G129" t="s">
        <v>98</v>
      </c>
      <c r="H129" t="s">
        <v>99</v>
      </c>
      <c r="I129">
        <v>2012</v>
      </c>
      <c r="J129" t="s">
        <v>1236</v>
      </c>
      <c r="K129" t="s">
        <v>2326</v>
      </c>
      <c r="L129" t="s">
        <v>2575</v>
      </c>
      <c r="M129" t="s">
        <v>2566</v>
      </c>
    </row>
    <row r="130" spans="1:13">
      <c r="A130" t="s">
        <v>1630</v>
      </c>
      <c r="B130" t="s">
        <v>1631</v>
      </c>
      <c r="C130" t="s">
        <v>1632</v>
      </c>
      <c r="D130" t="s">
        <v>2501</v>
      </c>
      <c r="E130">
        <v>13</v>
      </c>
      <c r="G130" t="s">
        <v>965</v>
      </c>
      <c r="H130" t="s">
        <v>1633</v>
      </c>
      <c r="I130">
        <v>2012</v>
      </c>
      <c r="J130" t="s">
        <v>1169</v>
      </c>
      <c r="K130" t="s">
        <v>2539</v>
      </c>
      <c r="L130" t="s">
        <v>2565</v>
      </c>
      <c r="M130" t="s">
        <v>2566</v>
      </c>
    </row>
    <row r="131" spans="1:13">
      <c r="A131" t="s">
        <v>2046</v>
      </c>
      <c r="B131" t="s">
        <v>2047</v>
      </c>
      <c r="C131" t="s">
        <v>2048</v>
      </c>
      <c r="D131" t="s">
        <v>2509</v>
      </c>
      <c r="E131">
        <v>89</v>
      </c>
      <c r="H131" t="s">
        <v>2049</v>
      </c>
      <c r="I131">
        <v>2012</v>
      </c>
      <c r="J131" t="s">
        <v>1245</v>
      </c>
      <c r="K131">
        <v>0</v>
      </c>
      <c r="L131" t="s">
        <v>2564</v>
      </c>
    </row>
    <row r="132" spans="1:13">
      <c r="A132" t="s">
        <v>853</v>
      </c>
      <c r="B132" t="s">
        <v>851</v>
      </c>
      <c r="C132" t="s">
        <v>852</v>
      </c>
      <c r="D132" t="s">
        <v>2651</v>
      </c>
      <c r="E132">
        <v>8</v>
      </c>
      <c r="F132">
        <v>3</v>
      </c>
      <c r="H132" t="s">
        <v>854</v>
      </c>
      <c r="I132">
        <v>2013</v>
      </c>
      <c r="J132" t="s">
        <v>1240</v>
      </c>
      <c r="K132" t="s">
        <v>2318</v>
      </c>
      <c r="L132" t="s">
        <v>2571</v>
      </c>
      <c r="M132" t="s">
        <v>2583</v>
      </c>
    </row>
    <row r="133" spans="1:13">
      <c r="A133" t="s">
        <v>1008</v>
      </c>
      <c r="B133" t="s">
        <v>1006</v>
      </c>
      <c r="C133" t="s">
        <v>1007</v>
      </c>
      <c r="D133" t="s">
        <v>2645</v>
      </c>
      <c r="E133">
        <v>9</v>
      </c>
      <c r="F133">
        <v>2</v>
      </c>
      <c r="H133" t="s">
        <v>1009</v>
      </c>
      <c r="I133">
        <v>2012</v>
      </c>
      <c r="J133" t="s">
        <v>1169</v>
      </c>
      <c r="K133" t="s">
        <v>2561</v>
      </c>
      <c r="L133" t="s">
        <v>2571</v>
      </c>
      <c r="M133" t="s">
        <v>2583</v>
      </c>
    </row>
    <row r="134" spans="1:13">
      <c r="A134" t="s">
        <v>1431</v>
      </c>
      <c r="B134" t="s">
        <v>1432</v>
      </c>
      <c r="C134" t="s">
        <v>1433</v>
      </c>
      <c r="D134" t="s">
        <v>1434</v>
      </c>
      <c r="E134">
        <v>6</v>
      </c>
      <c r="G134" t="s">
        <v>213</v>
      </c>
      <c r="H134">
        <v>20</v>
      </c>
      <c r="I134">
        <v>2013</v>
      </c>
      <c r="J134" t="s">
        <v>1240</v>
      </c>
      <c r="K134" t="s">
        <v>2318</v>
      </c>
      <c r="L134" t="s">
        <v>2571</v>
      </c>
      <c r="M134" t="s">
        <v>2583</v>
      </c>
    </row>
    <row r="135" spans="1:13">
      <c r="A135" t="s">
        <v>1634</v>
      </c>
      <c r="B135" t="s">
        <v>1635</v>
      </c>
      <c r="C135" t="s">
        <v>1636</v>
      </c>
      <c r="D135" t="s">
        <v>1637</v>
      </c>
      <c r="E135">
        <v>34</v>
      </c>
      <c r="F135">
        <v>10</v>
      </c>
      <c r="G135" t="s">
        <v>118</v>
      </c>
      <c r="H135" t="s">
        <v>1638</v>
      </c>
      <c r="I135">
        <v>2013</v>
      </c>
      <c r="J135" t="s">
        <v>1169</v>
      </c>
      <c r="K135" t="s">
        <v>2554</v>
      </c>
      <c r="L135" t="s">
        <v>2571</v>
      </c>
      <c r="M135" t="s">
        <v>2584</v>
      </c>
    </row>
    <row r="136" spans="1:13">
      <c r="A136" t="s">
        <v>1092</v>
      </c>
      <c r="B136" t="s">
        <v>1090</v>
      </c>
      <c r="C136" t="s">
        <v>1091</v>
      </c>
      <c r="D136" t="s">
        <v>2504</v>
      </c>
      <c r="E136">
        <v>13</v>
      </c>
      <c r="F136">
        <v>1</v>
      </c>
      <c r="H136">
        <v>220</v>
      </c>
      <c r="I136">
        <v>2012</v>
      </c>
      <c r="J136" t="s">
        <v>1241</v>
      </c>
      <c r="K136" t="s">
        <v>2539</v>
      </c>
      <c r="L136" t="s">
        <v>2565</v>
      </c>
      <c r="M136" t="s">
        <v>2566</v>
      </c>
    </row>
    <row r="137" spans="1:13">
      <c r="A137" t="s">
        <v>312</v>
      </c>
      <c r="B137" t="s">
        <v>310</v>
      </c>
      <c r="C137" t="s">
        <v>311</v>
      </c>
      <c r="D137" t="s">
        <v>313</v>
      </c>
      <c r="E137">
        <v>23</v>
      </c>
      <c r="F137" s="2">
        <v>41641</v>
      </c>
      <c r="H137" t="s">
        <v>314</v>
      </c>
      <c r="I137">
        <v>2013</v>
      </c>
      <c r="J137" t="s">
        <v>1240</v>
      </c>
      <c r="K137" t="s">
        <v>2318</v>
      </c>
      <c r="L137" t="s">
        <v>2571</v>
      </c>
      <c r="M137" t="s">
        <v>2583</v>
      </c>
    </row>
    <row r="138" spans="1:13">
      <c r="A138" t="s">
        <v>1836</v>
      </c>
      <c r="B138" t="s">
        <v>1837</v>
      </c>
      <c r="C138" t="s">
        <v>1838</v>
      </c>
      <c r="D138" t="s">
        <v>1839</v>
      </c>
      <c r="E138">
        <v>47</v>
      </c>
      <c r="F138">
        <v>3</v>
      </c>
      <c r="G138" t="s">
        <v>103</v>
      </c>
      <c r="H138" t="s">
        <v>1840</v>
      </c>
      <c r="I138">
        <v>2012</v>
      </c>
      <c r="J138" t="s">
        <v>1248</v>
      </c>
      <c r="K138" t="s">
        <v>2318</v>
      </c>
      <c r="L138" t="s">
        <v>2318</v>
      </c>
      <c r="M138" t="s">
        <v>2566</v>
      </c>
    </row>
    <row r="139" spans="1:13">
      <c r="A139" t="s">
        <v>521</v>
      </c>
      <c r="B139" t="s">
        <v>519</v>
      </c>
      <c r="C139" t="s">
        <v>520</v>
      </c>
      <c r="D139" t="s">
        <v>522</v>
      </c>
      <c r="E139">
        <v>23</v>
      </c>
      <c r="F139">
        <v>3</v>
      </c>
      <c r="G139" t="s">
        <v>103</v>
      </c>
      <c r="H139" t="s">
        <v>523</v>
      </c>
      <c r="I139">
        <v>2013</v>
      </c>
      <c r="J139" t="s">
        <v>1248</v>
      </c>
      <c r="K139" t="s">
        <v>2554</v>
      </c>
      <c r="L139" t="s">
        <v>2571</v>
      </c>
      <c r="M139" t="s">
        <v>2584</v>
      </c>
    </row>
    <row r="140" spans="1:13">
      <c r="A140" t="s">
        <v>1183</v>
      </c>
      <c r="B140" t="s">
        <v>1181</v>
      </c>
      <c r="C140" t="s">
        <v>1182</v>
      </c>
      <c r="D140" t="s">
        <v>1337</v>
      </c>
      <c r="E140">
        <v>8</v>
      </c>
      <c r="F140">
        <v>8</v>
      </c>
      <c r="G140" t="s">
        <v>459</v>
      </c>
      <c r="I140">
        <v>2012</v>
      </c>
      <c r="J140" t="s">
        <v>1240</v>
      </c>
      <c r="K140" t="s">
        <v>2318</v>
      </c>
      <c r="L140" t="s">
        <v>2318</v>
      </c>
      <c r="M140" t="s">
        <v>2566</v>
      </c>
    </row>
    <row r="141" spans="1:13">
      <c r="A141" t="s">
        <v>317</v>
      </c>
      <c r="B141" t="s">
        <v>315</v>
      </c>
      <c r="C141" t="s">
        <v>316</v>
      </c>
      <c r="D141" t="s">
        <v>318</v>
      </c>
      <c r="E141">
        <v>74</v>
      </c>
      <c r="F141" s="2">
        <v>41641</v>
      </c>
      <c r="H141" t="s">
        <v>319</v>
      </c>
      <c r="I141">
        <v>2012</v>
      </c>
      <c r="J141" t="s">
        <v>1240</v>
      </c>
      <c r="K141" t="s">
        <v>2318</v>
      </c>
      <c r="L141" t="s">
        <v>2571</v>
      </c>
      <c r="M141" t="s">
        <v>2583</v>
      </c>
    </row>
    <row r="142" spans="1:13">
      <c r="A142" t="s">
        <v>1965</v>
      </c>
      <c r="B142" t="s">
        <v>1966</v>
      </c>
      <c r="C142" t="s">
        <v>1967</v>
      </c>
      <c r="D142" t="s">
        <v>1327</v>
      </c>
      <c r="E142">
        <v>29</v>
      </c>
      <c r="F142">
        <v>6</v>
      </c>
      <c r="H142" t="s">
        <v>1968</v>
      </c>
      <c r="I142">
        <v>2012</v>
      </c>
      <c r="J142" t="s">
        <v>1169</v>
      </c>
      <c r="K142" t="s">
        <v>2554</v>
      </c>
      <c r="L142" t="s">
        <v>2571</v>
      </c>
      <c r="M142" t="s">
        <v>2584</v>
      </c>
    </row>
    <row r="143" spans="1:13">
      <c r="A143" t="s">
        <v>184</v>
      </c>
      <c r="B143" t="s">
        <v>182</v>
      </c>
      <c r="C143" t="s">
        <v>183</v>
      </c>
      <c r="D143" t="s">
        <v>179</v>
      </c>
      <c r="E143">
        <v>41</v>
      </c>
      <c r="F143" t="s">
        <v>185</v>
      </c>
      <c r="H143" t="s">
        <v>186</v>
      </c>
      <c r="I143">
        <v>2013</v>
      </c>
      <c r="J143" t="s">
        <v>1241</v>
      </c>
      <c r="K143" t="s">
        <v>2539</v>
      </c>
      <c r="L143" t="s">
        <v>2565</v>
      </c>
      <c r="M143" t="s">
        <v>2566</v>
      </c>
    </row>
    <row r="144" spans="1:13">
      <c r="A144" t="s">
        <v>1824</v>
      </c>
      <c r="B144" t="s">
        <v>1825</v>
      </c>
      <c r="C144" t="s">
        <v>1826</v>
      </c>
      <c r="D144" t="s">
        <v>1442</v>
      </c>
      <c r="E144">
        <v>69</v>
      </c>
      <c r="G144" t="s">
        <v>757</v>
      </c>
      <c r="H144" t="s">
        <v>1827</v>
      </c>
      <c r="I144">
        <v>2013</v>
      </c>
      <c r="J144" t="s">
        <v>1248</v>
      </c>
      <c r="K144" t="s">
        <v>2554</v>
      </c>
      <c r="L144" t="s">
        <v>2571</v>
      </c>
      <c r="M144" t="s">
        <v>2584</v>
      </c>
    </row>
    <row r="145" spans="1:13">
      <c r="A145" t="s">
        <v>973</v>
      </c>
      <c r="B145" t="s">
        <v>971</v>
      </c>
      <c r="C145" t="s">
        <v>972</v>
      </c>
      <c r="D145" t="s">
        <v>2649</v>
      </c>
      <c r="E145">
        <v>10</v>
      </c>
      <c r="F145">
        <v>85</v>
      </c>
      <c r="G145" t="s">
        <v>459</v>
      </c>
      <c r="I145">
        <v>2013</v>
      </c>
      <c r="J145" t="s">
        <v>1236</v>
      </c>
      <c r="K145" t="s">
        <v>2326</v>
      </c>
      <c r="L145" t="s">
        <v>2575</v>
      </c>
      <c r="M145" t="s">
        <v>2566</v>
      </c>
    </row>
    <row r="146" spans="1:13">
      <c r="A146" t="s">
        <v>2244</v>
      </c>
      <c r="B146" t="s">
        <v>2245</v>
      </c>
      <c r="C146" t="s">
        <v>2246</v>
      </c>
      <c r="D146" t="s">
        <v>522</v>
      </c>
      <c r="E146">
        <v>22</v>
      </c>
      <c r="F146">
        <v>3</v>
      </c>
      <c r="G146" t="s">
        <v>103</v>
      </c>
      <c r="H146" t="s">
        <v>2247</v>
      </c>
      <c r="I146">
        <v>2012</v>
      </c>
      <c r="J146" t="s">
        <v>1248</v>
      </c>
      <c r="K146" t="s">
        <v>2554</v>
      </c>
      <c r="L146" t="s">
        <v>2571</v>
      </c>
      <c r="M146" t="s">
        <v>2584</v>
      </c>
    </row>
    <row r="147" spans="1:13">
      <c r="A147" t="s">
        <v>598</v>
      </c>
      <c r="B147" t="s">
        <v>596</v>
      </c>
      <c r="C147" t="s">
        <v>597</v>
      </c>
      <c r="D147" t="s">
        <v>599</v>
      </c>
      <c r="E147">
        <v>29</v>
      </c>
      <c r="F147">
        <v>13</v>
      </c>
      <c r="H147" t="s">
        <v>600</v>
      </c>
      <c r="I147">
        <v>2013</v>
      </c>
      <c r="J147" t="s">
        <v>1169</v>
      </c>
      <c r="K147" t="s">
        <v>2561</v>
      </c>
      <c r="L147" t="s">
        <v>2571</v>
      </c>
      <c r="M147" t="s">
        <v>2583</v>
      </c>
    </row>
    <row r="148" spans="1:13">
      <c r="A148" t="s">
        <v>1418</v>
      </c>
      <c r="B148" t="s">
        <v>1419</v>
      </c>
      <c r="C148" t="s">
        <v>1420</v>
      </c>
      <c r="D148" t="s">
        <v>1421</v>
      </c>
      <c r="E148">
        <v>88</v>
      </c>
      <c r="F148">
        <v>4</v>
      </c>
      <c r="G148" t="s">
        <v>136</v>
      </c>
      <c r="H148">
        <v>42709</v>
      </c>
      <c r="I148">
        <v>2013</v>
      </c>
      <c r="J148" t="s">
        <v>1169</v>
      </c>
      <c r="K148" t="s">
        <v>2554</v>
      </c>
      <c r="L148" t="s">
        <v>2571</v>
      </c>
      <c r="M148" t="s">
        <v>2584</v>
      </c>
    </row>
    <row r="149" spans="1:13">
      <c r="A149" t="s">
        <v>1665</v>
      </c>
      <c r="B149" t="s">
        <v>1666</v>
      </c>
      <c r="C149" t="s">
        <v>1667</v>
      </c>
      <c r="D149" t="s">
        <v>2645</v>
      </c>
      <c r="E149">
        <v>9</v>
      </c>
      <c r="F149">
        <v>1</v>
      </c>
      <c r="G149" t="s">
        <v>450</v>
      </c>
      <c r="H149" t="s">
        <v>1668</v>
      </c>
      <c r="I149">
        <v>2012</v>
      </c>
      <c r="J149" t="s">
        <v>1169</v>
      </c>
      <c r="K149" t="s">
        <v>2561</v>
      </c>
      <c r="L149" t="s">
        <v>2571</v>
      </c>
      <c r="M149" t="s">
        <v>2583</v>
      </c>
    </row>
    <row r="150" spans="1:13">
      <c r="A150" t="s">
        <v>1704</v>
      </c>
      <c r="B150" t="s">
        <v>1705</v>
      </c>
      <c r="C150" t="s">
        <v>1706</v>
      </c>
      <c r="D150" t="s">
        <v>108</v>
      </c>
      <c r="E150">
        <v>22</v>
      </c>
      <c r="F150">
        <v>4</v>
      </c>
      <c r="G150" t="s">
        <v>118</v>
      </c>
      <c r="H150" t="s">
        <v>1707</v>
      </c>
      <c r="I150">
        <v>2013</v>
      </c>
      <c r="J150" t="s">
        <v>1169</v>
      </c>
      <c r="K150" t="s">
        <v>2554</v>
      </c>
      <c r="L150" t="s">
        <v>2571</v>
      </c>
      <c r="M150" t="s">
        <v>2584</v>
      </c>
    </row>
    <row r="151" spans="1:13">
      <c r="A151" t="s">
        <v>526</v>
      </c>
      <c r="B151" t="s">
        <v>524</v>
      </c>
      <c r="C151" t="s">
        <v>525</v>
      </c>
      <c r="D151" t="s">
        <v>527</v>
      </c>
      <c r="E151">
        <v>7</v>
      </c>
      <c r="F151">
        <v>4</v>
      </c>
      <c r="H151" t="s">
        <v>528</v>
      </c>
      <c r="I151">
        <v>2012</v>
      </c>
      <c r="J151" t="s">
        <v>1245</v>
      </c>
      <c r="K151">
        <v>0</v>
      </c>
      <c r="L151" t="s">
        <v>2564</v>
      </c>
    </row>
    <row r="152" spans="1:13">
      <c r="A152" t="s">
        <v>2167</v>
      </c>
      <c r="B152" t="s">
        <v>2168</v>
      </c>
      <c r="C152" t="s">
        <v>2169</v>
      </c>
      <c r="D152" t="s">
        <v>2504</v>
      </c>
      <c r="E152">
        <v>14</v>
      </c>
      <c r="G152" t="s">
        <v>136</v>
      </c>
      <c r="H152" t="s">
        <v>2170</v>
      </c>
      <c r="I152">
        <v>2013</v>
      </c>
      <c r="J152" t="s">
        <v>1169</v>
      </c>
      <c r="K152" t="s">
        <v>2539</v>
      </c>
      <c r="L152" t="s">
        <v>2565</v>
      </c>
      <c r="M152" t="s">
        <v>2566</v>
      </c>
    </row>
    <row r="153" spans="1:13">
      <c r="A153" t="s">
        <v>274</v>
      </c>
      <c r="B153" t="s">
        <v>272</v>
      </c>
      <c r="C153" t="s">
        <v>273</v>
      </c>
      <c r="D153" t="s">
        <v>275</v>
      </c>
      <c r="E153">
        <v>22</v>
      </c>
      <c r="F153">
        <v>3</v>
      </c>
      <c r="H153" t="s">
        <v>276</v>
      </c>
      <c r="I153">
        <v>2013</v>
      </c>
      <c r="J153" t="s">
        <v>1240</v>
      </c>
      <c r="K153" t="s">
        <v>2318</v>
      </c>
      <c r="L153" t="s">
        <v>2318</v>
      </c>
      <c r="M153" t="s">
        <v>2566</v>
      </c>
    </row>
    <row r="154" spans="1:13">
      <c r="A154" t="s">
        <v>694</v>
      </c>
      <c r="B154" t="s">
        <v>692</v>
      </c>
      <c r="C154" t="s">
        <v>693</v>
      </c>
      <c r="D154" t="s">
        <v>695</v>
      </c>
      <c r="E154">
        <v>419</v>
      </c>
      <c r="F154">
        <v>3</v>
      </c>
      <c r="H154" t="s">
        <v>696</v>
      </c>
      <c r="I154">
        <v>2012</v>
      </c>
      <c r="J154" t="s">
        <v>1240</v>
      </c>
      <c r="K154" t="s">
        <v>2326</v>
      </c>
      <c r="L154" t="s">
        <v>2575</v>
      </c>
      <c r="M154" t="s">
        <v>2566</v>
      </c>
    </row>
    <row r="155" spans="1:13">
      <c r="A155" t="s">
        <v>193</v>
      </c>
      <c r="B155" t="s">
        <v>191</v>
      </c>
      <c r="C155" t="s">
        <v>192</v>
      </c>
      <c r="D155" t="s">
        <v>179</v>
      </c>
      <c r="I155">
        <v>2013</v>
      </c>
      <c r="J155" t="s">
        <v>1169</v>
      </c>
      <c r="K155" t="s">
        <v>2554</v>
      </c>
      <c r="L155" t="s">
        <v>2571</v>
      </c>
      <c r="M155" t="s">
        <v>2584</v>
      </c>
    </row>
    <row r="156" spans="1:13">
      <c r="A156" t="s">
        <v>417</v>
      </c>
      <c r="B156" t="s">
        <v>415</v>
      </c>
      <c r="C156" t="s">
        <v>416</v>
      </c>
      <c r="D156" t="s">
        <v>418</v>
      </c>
      <c r="E156">
        <v>287</v>
      </c>
      <c r="F156">
        <v>24</v>
      </c>
      <c r="H156" t="s">
        <v>419</v>
      </c>
      <c r="I156">
        <v>2012</v>
      </c>
      <c r="J156" t="s">
        <v>1240</v>
      </c>
      <c r="K156" t="s">
        <v>2318</v>
      </c>
      <c r="L156" t="s">
        <v>2318</v>
      </c>
      <c r="M156" t="s">
        <v>2566</v>
      </c>
    </row>
    <row r="157" spans="1:13">
      <c r="A157" t="s">
        <v>1559</v>
      </c>
      <c r="B157" t="s">
        <v>1560</v>
      </c>
      <c r="C157" t="s">
        <v>1561</v>
      </c>
      <c r="D157" t="s">
        <v>1562</v>
      </c>
      <c r="E157">
        <v>57</v>
      </c>
      <c r="F157">
        <v>2</v>
      </c>
      <c r="H157" t="s">
        <v>1563</v>
      </c>
      <c r="I157">
        <v>2012</v>
      </c>
      <c r="J157" t="s">
        <v>1235</v>
      </c>
      <c r="K157" t="s">
        <v>2539</v>
      </c>
      <c r="L157" t="s">
        <v>2571</v>
      </c>
      <c r="M157" t="s">
        <v>2583</v>
      </c>
    </row>
    <row r="158" spans="1:13">
      <c r="A158" t="s">
        <v>1845</v>
      </c>
      <c r="B158" t="s">
        <v>1846</v>
      </c>
      <c r="C158" t="s">
        <v>1847</v>
      </c>
      <c r="D158" t="s">
        <v>53</v>
      </c>
      <c r="I158">
        <v>2013</v>
      </c>
      <c r="J158" t="s">
        <v>1169</v>
      </c>
      <c r="K158" t="s">
        <v>2539</v>
      </c>
      <c r="L158" t="s">
        <v>2565</v>
      </c>
      <c r="M158" t="s">
        <v>2566</v>
      </c>
    </row>
    <row r="159" spans="1:13">
      <c r="A159" t="s">
        <v>1151</v>
      </c>
      <c r="B159" t="s">
        <v>1149</v>
      </c>
      <c r="C159" t="s">
        <v>1150</v>
      </c>
      <c r="D159" t="s">
        <v>2642</v>
      </c>
      <c r="E159">
        <v>34</v>
      </c>
      <c r="F159">
        <v>12</v>
      </c>
      <c r="H159" t="s">
        <v>1152</v>
      </c>
      <c r="I159">
        <v>2012</v>
      </c>
      <c r="J159" t="s">
        <v>1240</v>
      </c>
      <c r="K159" t="s">
        <v>2561</v>
      </c>
      <c r="L159" t="s">
        <v>2572</v>
      </c>
      <c r="M159" t="s">
        <v>2573</v>
      </c>
    </row>
  </sheetData>
  <sortState ref="A2:N159">
    <sortCondition ref="A2:A15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zoomScale="80" zoomScaleNormal="80" workbookViewId="0">
      <pane ySplit="1" topLeftCell="A162" activePane="bottomLeft" state="frozen"/>
      <selection pane="bottomLeft" activeCell="A102" sqref="A102"/>
    </sheetView>
  </sheetViews>
  <sheetFormatPr defaultColWidth="11" defaultRowHeight="15.5"/>
  <cols>
    <col min="1" max="1" width="72.1640625" bestFit="1" customWidth="1"/>
  </cols>
  <sheetData>
    <row r="1" spans="1:4">
      <c r="A1" s="4" t="s">
        <v>3</v>
      </c>
      <c r="B1" t="s">
        <v>2670</v>
      </c>
      <c r="C1" t="s">
        <v>2704</v>
      </c>
      <c r="D1" t="s">
        <v>2694</v>
      </c>
    </row>
    <row r="2" spans="1:4">
      <c r="A2" t="s">
        <v>2687</v>
      </c>
      <c r="B2">
        <f>COUNTIF( 'All Articles'!$D$2:$D$572, A2)</f>
        <v>45</v>
      </c>
      <c r="C2">
        <f>SUMIF( 'All Articles'!$D$2:$D$572, A2, 'All Articles'!$E$2:$E$572 )</f>
        <v>1695</v>
      </c>
      <c r="D2">
        <f t="shared" ref="D2:D27" si="0">SUM(B2:C2)</f>
        <v>1740</v>
      </c>
    </row>
    <row r="3" spans="1:4">
      <c r="A3" t="s">
        <v>2671</v>
      </c>
      <c r="B3">
        <f>COUNTIF( 'All Articles'!$D$2:$D$572, A3)</f>
        <v>71</v>
      </c>
      <c r="C3">
        <f>SUMIF( 'All Articles'!$D$2:$D$572, A3, 'All Articles'!$J$2:$J$572 )</f>
        <v>272</v>
      </c>
      <c r="D3">
        <f t="shared" si="0"/>
        <v>343</v>
      </c>
    </row>
    <row r="4" spans="1:4">
      <c r="A4" t="s">
        <v>2681</v>
      </c>
      <c r="B4">
        <f>COUNTIF( 'All Articles'!$D$2:$D$572, A4)</f>
        <v>11</v>
      </c>
      <c r="C4">
        <f>SUMIF( 'All Articles'!$D$2:$D$572, A4, 'All Articles'!$J$2:$J$572 )</f>
        <v>117</v>
      </c>
      <c r="D4">
        <f t="shared" si="0"/>
        <v>128</v>
      </c>
    </row>
    <row r="5" spans="1:4">
      <c r="A5" t="s">
        <v>599</v>
      </c>
      <c r="B5">
        <f>COUNTIF( 'All Articles'!$D$2:$D$572, A5)</f>
        <v>21</v>
      </c>
      <c r="C5">
        <f>SUMIF( 'All Articles'!$D$2:$D$572, A5, 'All Articles'!$J$2:$J$572 )</f>
        <v>100</v>
      </c>
      <c r="D5">
        <f t="shared" si="0"/>
        <v>121</v>
      </c>
    </row>
    <row r="6" spans="1:4">
      <c r="A6" t="s">
        <v>2578</v>
      </c>
      <c r="B6">
        <f>COUNTIF( 'All Articles'!$D$2:$D$572, A6)</f>
        <v>27</v>
      </c>
      <c r="C6">
        <f>SUMIF( 'All Articles'!$D$2:$D$572, A6, 'All Articles'!$J$2:$J$572 )</f>
        <v>86</v>
      </c>
      <c r="D6">
        <f t="shared" si="0"/>
        <v>113</v>
      </c>
    </row>
    <row r="7" spans="1:4">
      <c r="A7" t="s">
        <v>2699</v>
      </c>
      <c r="B7">
        <f>COUNTIF( 'All Articles'!$D$2:$D$572, A7)</f>
        <v>2</v>
      </c>
      <c r="C7">
        <f>SUMIF( 'All Articles'!$D$2:$D$572, A7, 'All Articles'!$J$2:$J$572 )</f>
        <v>107</v>
      </c>
      <c r="D7">
        <f t="shared" si="0"/>
        <v>109</v>
      </c>
    </row>
    <row r="8" spans="1:4">
      <c r="A8" t="s">
        <v>2502</v>
      </c>
      <c r="B8">
        <f>COUNTIF( 'All Articles'!$D$2:$D$572, A8)</f>
        <v>24</v>
      </c>
      <c r="C8">
        <f>SUMIF( 'All Articles'!$D$2:$D$572, A8, 'All Articles'!$J$2:$J$572 )</f>
        <v>61</v>
      </c>
      <c r="D8">
        <f t="shared" si="0"/>
        <v>85</v>
      </c>
    </row>
    <row r="9" spans="1:4">
      <c r="A9" t="s">
        <v>1721</v>
      </c>
      <c r="B9">
        <f>COUNTIF( 'All Articles'!$D$2:$D$572, A9)</f>
        <v>1</v>
      </c>
      <c r="C9">
        <f>SUMIF( 'All Articles'!$D$2:$D$572, A9, 'All Articles'!$J$2:$J$572 )</f>
        <v>80</v>
      </c>
      <c r="D9">
        <f t="shared" si="0"/>
        <v>81</v>
      </c>
    </row>
    <row r="10" spans="1:4">
      <c r="A10" t="s">
        <v>2688</v>
      </c>
      <c r="B10">
        <f>COUNTIF( 'All Articles'!$D$2:$D$572, A10)</f>
        <v>9</v>
      </c>
      <c r="C10">
        <f>SUMIF( 'All Articles'!$D$2:$D$572, A10, 'All Articles'!$J$2:$J$572 )</f>
        <v>70</v>
      </c>
      <c r="D10">
        <f t="shared" si="0"/>
        <v>79</v>
      </c>
    </row>
    <row r="11" spans="1:4">
      <c r="A11" t="s">
        <v>2672</v>
      </c>
      <c r="B11">
        <f>COUNTIF( 'All Articles'!$D$2:$D$572, A11)</f>
        <v>14</v>
      </c>
      <c r="C11">
        <f>SUMIF( 'All Articles'!$D$2:$D$572, A11, 'All Articles'!$J$2:$J$572 )</f>
        <v>59</v>
      </c>
      <c r="D11">
        <f t="shared" si="0"/>
        <v>73</v>
      </c>
    </row>
    <row r="12" spans="1:4">
      <c r="A12" t="s">
        <v>2696</v>
      </c>
      <c r="B12">
        <f>COUNTIF( 'All Articles'!$D$2:$D$572, A12)</f>
        <v>3</v>
      </c>
      <c r="C12">
        <f>SUMIF( 'All Articles'!$D$2:$D$572, A12, 'All Articles'!$J$2:$J$572 )</f>
        <v>68</v>
      </c>
      <c r="D12">
        <f t="shared" si="0"/>
        <v>71</v>
      </c>
    </row>
    <row r="13" spans="1:4">
      <c r="A13" t="s">
        <v>2680</v>
      </c>
      <c r="B13">
        <f>COUNTIF( 'All Articles'!$D$2:$D$572, A13)</f>
        <v>8</v>
      </c>
      <c r="C13">
        <f>SUMIF( 'All Articles'!$D$2:$D$572, A13, 'All Articles'!$J$2:$J$572 )</f>
        <v>52</v>
      </c>
      <c r="D13">
        <f t="shared" si="0"/>
        <v>60</v>
      </c>
    </row>
    <row r="14" spans="1:4">
      <c r="A14" t="s">
        <v>2675</v>
      </c>
      <c r="B14">
        <f>COUNTIF( 'All Articles'!$D$2:$D$572, A14)</f>
        <v>9</v>
      </c>
      <c r="C14">
        <f>SUMIF( 'All Articles'!$D$2:$D$572, A14, 'All Articles'!$J$2:$J$572 )</f>
        <v>45</v>
      </c>
      <c r="D14">
        <f t="shared" si="0"/>
        <v>54</v>
      </c>
    </row>
    <row r="15" spans="1:4">
      <c r="A15" t="s">
        <v>2690</v>
      </c>
      <c r="B15">
        <f>COUNTIF( 'All Articles'!$D$2:$D$572, A15)</f>
        <v>5</v>
      </c>
      <c r="C15">
        <f>SUMIF( 'All Articles'!$D$2:$D$572, A15, 'All Articles'!$J$2:$J$572 )</f>
        <v>42</v>
      </c>
      <c r="D15">
        <f t="shared" si="0"/>
        <v>47</v>
      </c>
    </row>
    <row r="16" spans="1:4">
      <c r="A16" t="s">
        <v>2691</v>
      </c>
      <c r="B16">
        <f>COUNTIF( 'All Articles'!$D$2:$D$572, A16)</f>
        <v>11</v>
      </c>
      <c r="C16">
        <f>SUMIF( 'All Articles'!$D$2:$D$572, A16, 'All Articles'!$J$2:$J$572 )</f>
        <v>35</v>
      </c>
      <c r="D16">
        <f t="shared" si="0"/>
        <v>46</v>
      </c>
    </row>
    <row r="17" spans="1:4">
      <c r="A17" t="s">
        <v>2700</v>
      </c>
      <c r="B17">
        <f>COUNTIF( 'All Articles'!$D$2:$D$572, A17)</f>
        <v>1</v>
      </c>
      <c r="C17">
        <f>SUMIF( 'All Articles'!$D$2:$D$572, A17, 'All Articles'!$J$2:$J$572 )</f>
        <v>44</v>
      </c>
      <c r="D17">
        <f t="shared" si="0"/>
        <v>45</v>
      </c>
    </row>
    <row r="18" spans="1:4">
      <c r="A18" t="s">
        <v>2698</v>
      </c>
      <c r="B18">
        <f>COUNTIF( 'All Articles'!$D$2:$D$572, A18)</f>
        <v>3</v>
      </c>
      <c r="C18">
        <f>SUMIF( 'All Articles'!$D$2:$D$572, A18, 'All Articles'!$J$2:$J$572 )</f>
        <v>38</v>
      </c>
      <c r="D18">
        <f t="shared" si="0"/>
        <v>41</v>
      </c>
    </row>
    <row r="19" spans="1:4">
      <c r="A19" t="s">
        <v>2695</v>
      </c>
      <c r="B19">
        <f>COUNTIF( 'All Articles'!$D$2:$D$572, A19)</f>
        <v>4</v>
      </c>
      <c r="C19">
        <f>SUMIF( 'All Articles'!$D$2:$D$572, A19, 'All Articles'!$J$2:$J$572 )</f>
        <v>35</v>
      </c>
      <c r="D19">
        <f t="shared" si="0"/>
        <v>39</v>
      </c>
    </row>
    <row r="20" spans="1:4">
      <c r="A20" t="s">
        <v>673</v>
      </c>
      <c r="B20">
        <f>COUNTIF( 'All Articles'!$D$2:$D$572, A20)</f>
        <v>7</v>
      </c>
      <c r="C20">
        <f>SUMIF( 'All Articles'!$D$2:$D$572, A20, 'All Articles'!$J$2:$J$572 )</f>
        <v>32</v>
      </c>
      <c r="D20">
        <f t="shared" si="0"/>
        <v>39</v>
      </c>
    </row>
    <row r="21" spans="1:4">
      <c r="A21" t="s">
        <v>2615</v>
      </c>
      <c r="B21">
        <f>COUNTIF( 'All Articles'!$D$2:$D$572, A21)</f>
        <v>2</v>
      </c>
      <c r="C21">
        <f>SUMIF( 'All Articles'!$D$2:$D$572, A21, 'All Articles'!$J$2:$J$572 )</f>
        <v>36</v>
      </c>
      <c r="D21">
        <f t="shared" si="0"/>
        <v>38</v>
      </c>
    </row>
    <row r="22" spans="1:4">
      <c r="A22" t="s">
        <v>2697</v>
      </c>
      <c r="B22">
        <f>COUNTIF( 'All Articles'!$D$2:$D$572, A22)</f>
        <v>3</v>
      </c>
      <c r="C22">
        <f>SUMIF( 'All Articles'!$D$2:$D$572, A22, 'All Articles'!$J$2:$J$572 )</f>
        <v>34</v>
      </c>
      <c r="D22">
        <f t="shared" si="0"/>
        <v>37</v>
      </c>
    </row>
    <row r="23" spans="1:4">
      <c r="A23" t="s">
        <v>2703</v>
      </c>
      <c r="B23">
        <f>COUNTIF( 'All Articles'!$D$2:$D$572, A23)</f>
        <v>2</v>
      </c>
      <c r="C23">
        <f>SUMIF( 'All Articles'!$D$2:$D$572, A23, 'All Articles'!$J$2:$J$572 )</f>
        <v>34</v>
      </c>
      <c r="D23">
        <f t="shared" si="0"/>
        <v>36</v>
      </c>
    </row>
    <row r="24" spans="1:4">
      <c r="A24" t="s">
        <v>2686</v>
      </c>
      <c r="B24">
        <f>COUNTIF( 'All Articles'!$D$2:$D$572, A24)</f>
        <v>7</v>
      </c>
      <c r="C24">
        <f>SUMIF( 'All Articles'!$D$2:$D$572, A24, 'All Articles'!$J$2:$J$572 )</f>
        <v>29</v>
      </c>
      <c r="D24">
        <f t="shared" si="0"/>
        <v>36</v>
      </c>
    </row>
    <row r="25" spans="1:4">
      <c r="A25" t="s">
        <v>2702</v>
      </c>
      <c r="B25">
        <f>COUNTIF( 'All Articles'!$D$2:$D$572, A25)</f>
        <v>2</v>
      </c>
      <c r="C25">
        <f>SUMIF( 'All Articles'!$D$2:$D$572, A25, 'All Articles'!$J$2:$J$572 )</f>
        <v>31</v>
      </c>
      <c r="D25">
        <f t="shared" si="0"/>
        <v>33</v>
      </c>
    </row>
    <row r="26" spans="1:4">
      <c r="A26" t="s">
        <v>2701</v>
      </c>
      <c r="B26">
        <f>COUNTIF( 'All Articles'!$D$2:$D$572, A26)</f>
        <v>2</v>
      </c>
      <c r="C26">
        <f>SUMIF( 'All Articles'!$D$2:$D$572, A26, 'All Articles'!$J$2:$J$572 )</f>
        <v>31</v>
      </c>
      <c r="D26">
        <f t="shared" si="0"/>
        <v>33</v>
      </c>
    </row>
    <row r="27" spans="1:4">
      <c r="A27" t="s">
        <v>31</v>
      </c>
      <c r="B27">
        <f>COUNTIF( 'All Articles'!$D$2:$D$572, A27)</f>
        <v>5</v>
      </c>
      <c r="C27">
        <f>SUMIF( 'All Articles'!$D$2:$D$572, A27, 'All Articles'!$J$2:$J$572 )</f>
        <v>25</v>
      </c>
      <c r="D27">
        <f t="shared" si="0"/>
        <v>30</v>
      </c>
    </row>
    <row r="29" spans="1:4">
      <c r="A29" t="s">
        <v>2677</v>
      </c>
      <c r="B29">
        <f>COUNTIF( 'All Articles'!$D$2:$D$572, A29)</f>
        <v>9</v>
      </c>
      <c r="C29">
        <f>SUMIF( 'All Articles'!$D$2:$D$572, A29, 'All Articles'!$J$2:$J$572 )</f>
        <v>20</v>
      </c>
      <c r="D29">
        <f t="shared" ref="D29:D38" si="1">SUM(B29:C29)</f>
        <v>29</v>
      </c>
    </row>
    <row r="30" spans="1:4">
      <c r="A30" t="s">
        <v>2674</v>
      </c>
      <c r="B30">
        <f>COUNTIF( 'All Articles'!$D$2:$D$572, A30)</f>
        <v>10</v>
      </c>
      <c r="C30">
        <f>SUMIF( 'All Articles'!$D$2:$D$572, A30, 'All Articles'!$J$2:$J$572 )</f>
        <v>19</v>
      </c>
      <c r="D30">
        <f t="shared" si="1"/>
        <v>29</v>
      </c>
    </row>
    <row r="31" spans="1:4">
      <c r="A31" t="s">
        <v>2678</v>
      </c>
      <c r="B31">
        <f>COUNTIF( 'All Articles'!$D$2:$D$572, A31)</f>
        <v>11</v>
      </c>
      <c r="C31">
        <f>SUMIF( 'All Articles'!$D$2:$D$572, A31, 'All Articles'!$J$2:$J$572 )</f>
        <v>18</v>
      </c>
      <c r="D31">
        <f t="shared" si="1"/>
        <v>29</v>
      </c>
    </row>
    <row r="32" spans="1:4">
      <c r="A32" t="s">
        <v>1616</v>
      </c>
      <c r="B32">
        <f>COUNTIF( 'All Articles'!$D$2:$D$572, A32)</f>
        <v>5</v>
      </c>
      <c r="C32">
        <f>SUMIF( 'All Articles'!$D$2:$D$572, A32, 'All Articles'!$J$2:$J$572 )</f>
        <v>23</v>
      </c>
      <c r="D32">
        <f t="shared" si="1"/>
        <v>28</v>
      </c>
    </row>
    <row r="33" spans="1:4">
      <c r="A33" t="s">
        <v>2682</v>
      </c>
      <c r="B33">
        <f>COUNTIF( 'All Articles'!$D$2:$D$572, A33)</f>
        <v>7</v>
      </c>
      <c r="C33">
        <f>SUMIF( 'All Articles'!$D$2:$D$572, A33, 'All Articles'!$J$2:$J$572 )</f>
        <v>26</v>
      </c>
      <c r="D33">
        <f t="shared" si="1"/>
        <v>33</v>
      </c>
    </row>
    <row r="34" spans="1:4">
      <c r="A34" t="s">
        <v>2684</v>
      </c>
      <c r="B34">
        <f>COUNTIF( 'All Articles'!$D$2:$D$572, A34)</f>
        <v>5</v>
      </c>
      <c r="C34">
        <f>SUMIF( 'All Articles'!$D$2:$D$572, A34, 'All Articles'!$J$2:$J$572 )</f>
        <v>20</v>
      </c>
      <c r="D34">
        <f t="shared" si="1"/>
        <v>25</v>
      </c>
    </row>
    <row r="35" spans="1:4">
      <c r="A35" t="s">
        <v>2692</v>
      </c>
      <c r="B35">
        <f>COUNTIF( 'All Articles'!$D$2:$D$572, A35)</f>
        <v>5</v>
      </c>
      <c r="C35">
        <f>SUMIF( 'All Articles'!$D$2:$D$572, A35, 'All Articles'!$J$2:$J$572 )</f>
        <v>15</v>
      </c>
      <c r="D35">
        <f t="shared" si="1"/>
        <v>20</v>
      </c>
    </row>
    <row r="36" spans="1:4">
      <c r="A36" t="s">
        <v>2683</v>
      </c>
      <c r="B36">
        <f>COUNTIF( 'All Articles'!$D$2:$D$572, A36)</f>
        <v>5</v>
      </c>
      <c r="C36">
        <f>SUMIF( 'All Articles'!$D$2:$D$572, A36, 'All Articles'!$J$2:$J$572 )</f>
        <v>10</v>
      </c>
      <c r="D36">
        <f t="shared" si="1"/>
        <v>15</v>
      </c>
    </row>
    <row r="37" spans="1:4">
      <c r="A37" t="s">
        <v>2679</v>
      </c>
      <c r="B37">
        <f>COUNTIF( 'All Articles'!$D$2:$D$572, A37)</f>
        <v>5</v>
      </c>
      <c r="C37">
        <f>SUMIF( 'All Articles'!$D$2:$D$572, A37, 'All Articles'!$J$2:$J$572 )</f>
        <v>6</v>
      </c>
      <c r="D37">
        <f t="shared" si="1"/>
        <v>11</v>
      </c>
    </row>
    <row r="38" spans="1:4">
      <c r="A38" t="s">
        <v>2685</v>
      </c>
      <c r="B38">
        <f>COUNTIF( 'All Articles'!$D$2:$D$572, A38)</f>
        <v>6</v>
      </c>
      <c r="C38">
        <f>SUMIF( 'All Articles'!$D$2:$D$572, A38, 'All Articles'!$J$2:$J$572 )</f>
        <v>3</v>
      </c>
      <c r="D38">
        <f t="shared" si="1"/>
        <v>9</v>
      </c>
    </row>
    <row r="40" spans="1:4">
      <c r="A40" t="s">
        <v>2501</v>
      </c>
      <c r="B40">
        <f>COUNTIF( 'All Articles'!$D$2:$D$572, A40)</f>
        <v>4</v>
      </c>
      <c r="C40">
        <f>SUMIF( 'All Articles'!$D$2:$D$572, A40, 'All Articles'!$J$2:$J$572 )</f>
        <v>26</v>
      </c>
      <c r="D40">
        <f t="shared" ref="D40:D67" si="2">SUM(B40:C40)</f>
        <v>30</v>
      </c>
    </row>
    <row r="41" spans="1:4">
      <c r="A41" t="s">
        <v>1884</v>
      </c>
      <c r="B41">
        <f>COUNTIF( 'All Articles'!$D$2:$D$572, A41)</f>
        <v>3</v>
      </c>
      <c r="C41">
        <f>SUMIF( 'All Articles'!$D$2:$D$572, A41, 'All Articles'!$J$2:$J$572 )</f>
        <v>24</v>
      </c>
      <c r="D41">
        <f t="shared" si="2"/>
        <v>27</v>
      </c>
    </row>
    <row r="42" spans="1:4">
      <c r="A42" t="s">
        <v>583</v>
      </c>
      <c r="B42">
        <f>COUNTIF( 'All Articles'!$D$2:$D$572, A42)</f>
        <v>4</v>
      </c>
      <c r="C42">
        <f>SUMIF( 'All Articles'!$D$2:$D$572, A42, 'All Articles'!$J$2:$J$572 )</f>
        <v>20</v>
      </c>
      <c r="D42">
        <f t="shared" si="2"/>
        <v>24</v>
      </c>
    </row>
    <row r="43" spans="1:4">
      <c r="A43" t="s">
        <v>1941</v>
      </c>
      <c r="B43">
        <f>COUNTIF( 'All Articles'!$D$2:$D$572, A43)</f>
        <v>2</v>
      </c>
      <c r="C43">
        <f>SUMIF( 'All Articles'!$D$2:$D$572, A43, 'All Articles'!$J$2:$J$572 )</f>
        <v>19</v>
      </c>
      <c r="D43">
        <f t="shared" si="2"/>
        <v>21</v>
      </c>
    </row>
    <row r="44" spans="1:4">
      <c r="A44" t="s">
        <v>1773</v>
      </c>
      <c r="B44">
        <f>COUNTIF( 'All Articles'!$D$2:$D$572, A44)</f>
        <v>2</v>
      </c>
      <c r="C44">
        <f>SUMIF( 'All Articles'!$D$2:$D$572, A44, 'All Articles'!$J$2:$J$572 )</f>
        <v>18</v>
      </c>
      <c r="D44">
        <f t="shared" si="2"/>
        <v>20</v>
      </c>
    </row>
    <row r="45" spans="1:4">
      <c r="A45" t="s">
        <v>662</v>
      </c>
      <c r="B45">
        <f>COUNTIF( 'All Articles'!$D$2:$D$572, A45)</f>
        <v>2</v>
      </c>
      <c r="C45">
        <f>SUMIF( 'All Articles'!$D$2:$D$572, A45, 'All Articles'!$J$2:$J$572 )</f>
        <v>18</v>
      </c>
      <c r="D45">
        <f t="shared" si="2"/>
        <v>20</v>
      </c>
    </row>
    <row r="46" spans="1:4">
      <c r="A46" t="s">
        <v>1583</v>
      </c>
      <c r="B46">
        <f>COUNTIF( 'All Articles'!$D$2:$D$572, A46)</f>
        <v>1</v>
      </c>
      <c r="C46">
        <f>SUMIF( 'All Articles'!$D$2:$D$572, A46, 'All Articles'!$J$2:$J$572 )</f>
        <v>18</v>
      </c>
      <c r="D46">
        <f t="shared" si="2"/>
        <v>19</v>
      </c>
    </row>
    <row r="47" spans="1:4">
      <c r="A47" t="s">
        <v>1859</v>
      </c>
      <c r="B47">
        <f>COUNTIF( 'All Articles'!$D$2:$D$572, A47)</f>
        <v>1</v>
      </c>
      <c r="C47">
        <f>SUMIF( 'All Articles'!$D$2:$D$572, A47, 'All Articles'!$J$2:$J$572 )</f>
        <v>18</v>
      </c>
      <c r="D47">
        <f t="shared" si="2"/>
        <v>19</v>
      </c>
    </row>
    <row r="48" spans="1:4">
      <c r="A48" t="s">
        <v>244</v>
      </c>
      <c r="B48">
        <f>COUNTIF( 'All Articles'!$D$2:$D$572, A48)</f>
        <v>2</v>
      </c>
      <c r="C48">
        <f>SUMIF( 'All Articles'!$D$2:$D$572, A48, 'All Articles'!$J$2:$J$572 )</f>
        <v>16</v>
      </c>
      <c r="D48">
        <f t="shared" si="2"/>
        <v>18</v>
      </c>
    </row>
    <row r="49" spans="1:4">
      <c r="A49" t="s">
        <v>1485</v>
      </c>
      <c r="B49">
        <f>COUNTIF( 'All Articles'!$D$2:$D$572, A49)</f>
        <v>2</v>
      </c>
      <c r="C49">
        <f>SUMIF( 'All Articles'!$D$2:$D$572, A49, 'All Articles'!$J$2:$J$572 )</f>
        <v>16</v>
      </c>
      <c r="D49">
        <f t="shared" si="2"/>
        <v>18</v>
      </c>
    </row>
    <row r="50" spans="1:4">
      <c r="A50" t="s">
        <v>707</v>
      </c>
      <c r="B50">
        <f>COUNTIF( 'All Articles'!$D$2:$D$572, A50)</f>
        <v>2</v>
      </c>
      <c r="C50">
        <f>SUMIF( 'All Articles'!$D$2:$D$572, A50, 'All Articles'!$J$2:$J$572 )</f>
        <v>16</v>
      </c>
      <c r="D50">
        <f t="shared" si="2"/>
        <v>18</v>
      </c>
    </row>
    <row r="51" spans="1:4">
      <c r="A51" t="s">
        <v>170</v>
      </c>
      <c r="B51">
        <f>COUNTIF( 'All Articles'!$D$2:$D$572, A51)</f>
        <v>2</v>
      </c>
      <c r="C51">
        <f>SUMIF( 'All Articles'!$D$2:$D$572, A51, 'All Articles'!$J$2:$J$572 )</f>
        <v>15</v>
      </c>
      <c r="D51">
        <f t="shared" si="2"/>
        <v>17</v>
      </c>
    </row>
    <row r="52" spans="1:4">
      <c r="A52" t="s">
        <v>2661</v>
      </c>
      <c r="B52">
        <f>COUNTIF( 'All Articles'!$D$2:$D$572, A52)</f>
        <v>2</v>
      </c>
      <c r="C52">
        <f>SUMIF( 'All Articles'!$D$2:$D$572, A52, 'All Articles'!$J$2:$J$572 )</f>
        <v>15</v>
      </c>
      <c r="D52">
        <f t="shared" si="2"/>
        <v>17</v>
      </c>
    </row>
    <row r="53" spans="1:4">
      <c r="A53" t="s">
        <v>323</v>
      </c>
      <c r="B53">
        <f>COUNTIF( 'All Articles'!$D$2:$D$572, A53)</f>
        <v>2</v>
      </c>
      <c r="C53">
        <f>SUMIF( 'All Articles'!$D$2:$D$572, A53, 'All Articles'!$J$2:$J$572 )</f>
        <v>15</v>
      </c>
      <c r="D53">
        <f t="shared" si="2"/>
        <v>17</v>
      </c>
    </row>
    <row r="54" spans="1:4">
      <c r="A54" t="s">
        <v>18</v>
      </c>
      <c r="B54">
        <f>COUNTIF( 'All Articles'!$D$2:$D$572, A54)</f>
        <v>3</v>
      </c>
      <c r="C54">
        <f>SUMIF( 'All Articles'!$D$2:$D$572, A54, 'All Articles'!$J$2:$J$572 )</f>
        <v>14</v>
      </c>
      <c r="D54">
        <f t="shared" si="2"/>
        <v>17</v>
      </c>
    </row>
    <row r="55" spans="1:4">
      <c r="A55" t="s">
        <v>285</v>
      </c>
      <c r="B55">
        <f>COUNTIF( 'All Articles'!$D$2:$D$572, A55)</f>
        <v>3</v>
      </c>
      <c r="C55">
        <f>SUMIF( 'All Articles'!$D$2:$D$572, A55, 'All Articles'!$J$2:$J$572 )</f>
        <v>13</v>
      </c>
      <c r="D55">
        <f t="shared" si="2"/>
        <v>16</v>
      </c>
    </row>
    <row r="56" spans="1:4">
      <c r="A56" t="s">
        <v>1711</v>
      </c>
      <c r="B56">
        <f>COUNTIF( 'All Articles'!$D$2:$D$572, A56)</f>
        <v>1</v>
      </c>
      <c r="C56">
        <f>SUMIF( 'All Articles'!$D$2:$D$572, A56, 'All Articles'!$J$2:$J$572 )</f>
        <v>13</v>
      </c>
      <c r="D56">
        <f t="shared" si="2"/>
        <v>14</v>
      </c>
    </row>
    <row r="57" spans="1:4">
      <c r="A57" t="s">
        <v>522</v>
      </c>
      <c r="B57">
        <f>COUNTIF( 'All Articles'!$D$2:$D$572, A57)</f>
        <v>2</v>
      </c>
      <c r="C57">
        <f>SUMIF( 'All Articles'!$D$2:$D$572, A57, 'All Articles'!$J$2:$J$572 )</f>
        <v>12</v>
      </c>
      <c r="D57">
        <f t="shared" si="2"/>
        <v>14</v>
      </c>
    </row>
    <row r="58" spans="1:4">
      <c r="A58" t="s">
        <v>2631</v>
      </c>
      <c r="B58">
        <f>COUNTIF( 'All Articles'!$D$2:$D$572, A58)</f>
        <v>1</v>
      </c>
      <c r="C58">
        <f>SUMIF( 'All Articles'!$D$2:$D$572, A58, 'All Articles'!$J$2:$J$572 )</f>
        <v>12</v>
      </c>
      <c r="D58">
        <f t="shared" si="2"/>
        <v>13</v>
      </c>
    </row>
    <row r="59" spans="1:4">
      <c r="A59" t="s">
        <v>1567</v>
      </c>
      <c r="B59">
        <f>COUNTIF( 'All Articles'!$D$2:$D$572, A59)</f>
        <v>4</v>
      </c>
      <c r="C59">
        <f>SUMIF( 'All Articles'!$D$2:$D$572, A59, 'All Articles'!$J$2:$J$572 )</f>
        <v>11</v>
      </c>
      <c r="D59">
        <f t="shared" si="2"/>
        <v>15</v>
      </c>
    </row>
    <row r="60" spans="1:4">
      <c r="A60" t="s">
        <v>2506</v>
      </c>
      <c r="B60">
        <f>COUNTIF( 'All Articles'!$D$2:$D$572, A60)</f>
        <v>2</v>
      </c>
      <c r="C60">
        <f>SUMIF( 'All Articles'!$D$2:$D$572, A60, 'All Articles'!$J$2:$J$572 )</f>
        <v>11</v>
      </c>
      <c r="D60">
        <f t="shared" si="2"/>
        <v>13</v>
      </c>
    </row>
    <row r="61" spans="1:4">
      <c r="A61" t="s">
        <v>346</v>
      </c>
      <c r="B61">
        <f>COUNTIF( 'All Articles'!$D$2:$D$572, A61)</f>
        <v>1</v>
      </c>
      <c r="C61">
        <f>SUMIF( 'All Articles'!$D$2:$D$572, A61, 'All Articles'!$J$2:$J$572 )</f>
        <v>11</v>
      </c>
      <c r="D61">
        <f t="shared" si="2"/>
        <v>12</v>
      </c>
    </row>
    <row r="62" spans="1:4">
      <c r="A62" t="s">
        <v>2242</v>
      </c>
      <c r="B62">
        <f>COUNTIF( 'All Articles'!$D$2:$D$572, A62)</f>
        <v>1</v>
      </c>
      <c r="C62">
        <f>SUMIF( 'All Articles'!$D$2:$D$572, A62, 'All Articles'!$J$2:$J$572 )</f>
        <v>10</v>
      </c>
      <c r="D62">
        <f t="shared" si="2"/>
        <v>11</v>
      </c>
    </row>
    <row r="63" spans="1:4">
      <c r="A63" t="s">
        <v>695</v>
      </c>
      <c r="B63">
        <f>COUNTIF( 'All Articles'!$D$2:$D$572, A63)</f>
        <v>4</v>
      </c>
      <c r="C63">
        <f>SUMIF( 'All Articles'!$D$2:$D$572, A63, 'All Articles'!$J$2:$J$572 )</f>
        <v>9</v>
      </c>
      <c r="D63">
        <f t="shared" si="2"/>
        <v>13</v>
      </c>
    </row>
    <row r="64" spans="1:4">
      <c r="A64" t="s">
        <v>1946</v>
      </c>
      <c r="B64">
        <f>COUNTIF( 'All Articles'!$D$2:$D$572, A64)</f>
        <v>3</v>
      </c>
      <c r="C64">
        <f>SUMIF( 'All Articles'!$D$2:$D$572, A64, 'All Articles'!$J$2:$J$572 )</f>
        <v>9</v>
      </c>
      <c r="D64">
        <f t="shared" si="2"/>
        <v>12</v>
      </c>
    </row>
    <row r="65" spans="1:4">
      <c r="A65" t="s">
        <v>513</v>
      </c>
      <c r="B65">
        <f>COUNTIF( 'All Articles'!$D$2:$D$572, A65)</f>
        <v>3</v>
      </c>
      <c r="C65">
        <f>SUMIF( 'All Articles'!$D$2:$D$572, A65, 'All Articles'!$J$2:$J$572 )</f>
        <v>9</v>
      </c>
      <c r="D65">
        <f t="shared" si="2"/>
        <v>12</v>
      </c>
    </row>
    <row r="66" spans="1:4">
      <c r="A66" t="s">
        <v>1854</v>
      </c>
      <c r="B66">
        <f>COUNTIF( 'All Articles'!$D$2:$D$572, A66)</f>
        <v>1</v>
      </c>
      <c r="C66">
        <f>SUMIF( 'All Articles'!$D$2:$D$572, A66, 'All Articles'!$J$2:$J$572 )</f>
        <v>9</v>
      </c>
      <c r="D66">
        <f t="shared" si="2"/>
        <v>10</v>
      </c>
    </row>
    <row r="67" spans="1:4">
      <c r="A67" t="s">
        <v>482</v>
      </c>
      <c r="B67">
        <f>COUNTIF( 'All Articles'!$D$2:$D$572, A67)</f>
        <v>3</v>
      </c>
      <c r="C67">
        <f>SUMIF( 'All Articles'!$D$2:$D$572, A67, 'All Articles'!$J$2:$J$572 )</f>
        <v>8</v>
      </c>
      <c r="D67">
        <f t="shared" si="2"/>
        <v>11</v>
      </c>
    </row>
    <row r="68" spans="1:4">
      <c r="A68" t="s">
        <v>2505</v>
      </c>
      <c r="B68">
        <f>COUNTIF( 'All Articles'!$D$2:$D$572, A68)</f>
        <v>1</v>
      </c>
      <c r="C68">
        <f>SUMIF( 'All Articles'!$D$2:$D$572, A68, 'All Articles'!$J$2:$J$572 )</f>
        <v>8</v>
      </c>
      <c r="D68">
        <f t="shared" ref="D68:D130" si="3">SUM(B68:C68)</f>
        <v>9</v>
      </c>
    </row>
    <row r="69" spans="1:4">
      <c r="A69" t="s">
        <v>2073</v>
      </c>
      <c r="B69">
        <f>COUNTIF( 'All Articles'!$D$2:$D$572, A69)</f>
        <v>1</v>
      </c>
      <c r="C69">
        <f>SUMIF( 'All Articles'!$D$2:$D$572, A69, 'All Articles'!$J$2:$J$572 )</f>
        <v>8</v>
      </c>
      <c r="D69">
        <f t="shared" si="3"/>
        <v>9</v>
      </c>
    </row>
    <row r="70" spans="1:4">
      <c r="A70" t="s">
        <v>509</v>
      </c>
      <c r="B70">
        <f>COUNTIF( 'All Articles'!$D$2:$D$572, A70)</f>
        <v>2</v>
      </c>
      <c r="C70">
        <f>SUMIF( 'All Articles'!$D$2:$D$572, A70, 'All Articles'!$J$2:$J$572 )</f>
        <v>7</v>
      </c>
      <c r="D70">
        <f t="shared" si="3"/>
        <v>9</v>
      </c>
    </row>
    <row r="71" spans="1:4">
      <c r="A71" t="s">
        <v>2664</v>
      </c>
      <c r="B71">
        <f>COUNTIF( 'All Articles'!$D$2:$D$572, A71)</f>
        <v>2</v>
      </c>
      <c r="C71">
        <f>SUMIF( 'All Articles'!$D$2:$D$572, A71, 'All Articles'!$J$2:$J$572 )</f>
        <v>7</v>
      </c>
      <c r="D71">
        <f t="shared" si="3"/>
        <v>9</v>
      </c>
    </row>
    <row r="72" spans="1:4">
      <c r="A72" t="s">
        <v>1658</v>
      </c>
      <c r="B72">
        <f>COUNTIF( 'All Articles'!$D$2:$D$572, A72)</f>
        <v>1</v>
      </c>
      <c r="C72">
        <f>SUMIF( 'All Articles'!$D$2:$D$572, A72, 'All Articles'!$J$2:$J$572 )</f>
        <v>7</v>
      </c>
      <c r="D72">
        <f t="shared" si="3"/>
        <v>8</v>
      </c>
    </row>
    <row r="73" spans="1:4">
      <c r="A73" t="s">
        <v>1184</v>
      </c>
      <c r="B73">
        <f>COUNTIF( 'All Articles'!$D$2:$D$572, A73)</f>
        <v>1</v>
      </c>
      <c r="C73">
        <f>SUMIF( 'All Articles'!$D$2:$D$572, A73, 'All Articles'!$J$2:$J$572 )</f>
        <v>7</v>
      </c>
      <c r="D73">
        <f t="shared" si="3"/>
        <v>8</v>
      </c>
    </row>
    <row r="74" spans="1:4">
      <c r="A74" t="s">
        <v>1768</v>
      </c>
      <c r="B74">
        <f>COUNTIF( 'All Articles'!$D$2:$D$572, A74)</f>
        <v>3</v>
      </c>
      <c r="C74">
        <f>SUMIF( 'All Articles'!$D$2:$D$572, A74, 'All Articles'!$J$2:$J$572 )</f>
        <v>6</v>
      </c>
      <c r="D74">
        <f t="shared" si="3"/>
        <v>9</v>
      </c>
    </row>
    <row r="75" spans="1:4">
      <c r="A75" t="s">
        <v>468</v>
      </c>
      <c r="B75">
        <f>COUNTIF( 'All Articles'!$D$2:$D$572, A75)</f>
        <v>2</v>
      </c>
      <c r="C75">
        <f>SUMIF( 'All Articles'!$D$2:$D$572, A75, 'All Articles'!$J$2:$J$572 )</f>
        <v>6</v>
      </c>
      <c r="D75">
        <f t="shared" si="3"/>
        <v>8</v>
      </c>
    </row>
    <row r="76" spans="1:4">
      <c r="A76" t="s">
        <v>1822</v>
      </c>
      <c r="B76">
        <f>COUNTIF( 'All Articles'!$D$2:$D$572, A76)</f>
        <v>2</v>
      </c>
      <c r="C76">
        <f>SUMIF( 'All Articles'!$D$2:$D$572, A76, 'All Articles'!$J$2:$J$572 )</f>
        <v>6</v>
      </c>
      <c r="D76">
        <f t="shared" si="3"/>
        <v>8</v>
      </c>
    </row>
    <row r="77" spans="1:4">
      <c r="A77" t="s">
        <v>1972</v>
      </c>
      <c r="B77">
        <f>COUNTIF( 'All Articles'!$D$2:$D$572, A77)</f>
        <v>1</v>
      </c>
      <c r="C77">
        <f>SUMIF( 'All Articles'!$D$2:$D$572, A77, 'All Articles'!$J$2:$J$572 )</f>
        <v>6</v>
      </c>
      <c r="D77">
        <f t="shared" si="3"/>
        <v>7</v>
      </c>
    </row>
    <row r="78" spans="1:4">
      <c r="A78" t="s">
        <v>2129</v>
      </c>
      <c r="B78">
        <f>COUNTIF( 'All Articles'!$D$2:$D$572, A78)</f>
        <v>1</v>
      </c>
      <c r="C78">
        <f>SUMIF( 'All Articles'!$D$2:$D$572, A78, 'All Articles'!$J$2:$J$572 )</f>
        <v>6</v>
      </c>
      <c r="D78">
        <f t="shared" si="3"/>
        <v>7</v>
      </c>
    </row>
    <row r="79" spans="1:4">
      <c r="A79" t="s">
        <v>2090</v>
      </c>
      <c r="B79">
        <f>COUNTIF( 'All Articles'!$D$2:$D$572, A79)</f>
        <v>1</v>
      </c>
      <c r="C79">
        <f>SUMIF( 'All Articles'!$D$2:$D$572, A79, 'All Articles'!$J$2:$J$572 )</f>
        <v>6</v>
      </c>
      <c r="D79">
        <f t="shared" si="3"/>
        <v>7</v>
      </c>
    </row>
    <row r="80" spans="1:4">
      <c r="A80" t="s">
        <v>1864</v>
      </c>
      <c r="B80">
        <f>COUNTIF( 'All Articles'!$D$2:$D$572, A80)</f>
        <v>1</v>
      </c>
      <c r="C80">
        <f>SUMIF( 'All Articles'!$D$2:$D$572, A80, 'All Articles'!$J$2:$J$572 )</f>
        <v>6</v>
      </c>
      <c r="D80">
        <f t="shared" si="3"/>
        <v>7</v>
      </c>
    </row>
    <row r="81" spans="1:4">
      <c r="A81" t="s">
        <v>1924</v>
      </c>
      <c r="B81">
        <f>COUNTIF( 'All Articles'!$D$2:$D$572, A81)</f>
        <v>1</v>
      </c>
      <c r="C81">
        <f>SUMIF( 'All Articles'!$D$2:$D$572, A81, 'All Articles'!$J$2:$J$572 )</f>
        <v>6</v>
      </c>
      <c r="D81">
        <f t="shared" si="3"/>
        <v>7</v>
      </c>
    </row>
    <row r="82" spans="1:4">
      <c r="A82" t="s">
        <v>1364</v>
      </c>
      <c r="B82">
        <f>COUNTIF( 'All Articles'!$D$2:$D$572, A82)</f>
        <v>3</v>
      </c>
      <c r="C82">
        <f>SUMIF( 'All Articles'!$D$2:$D$572, A82, 'All Articles'!$J$2:$J$572 )</f>
        <v>5</v>
      </c>
      <c r="D82">
        <f t="shared" si="3"/>
        <v>8</v>
      </c>
    </row>
    <row r="83" spans="1:4">
      <c r="A83" t="s">
        <v>686</v>
      </c>
      <c r="B83">
        <f>COUNTIF( 'All Articles'!$D$2:$D$572, A83)</f>
        <v>2</v>
      </c>
      <c r="C83">
        <f>SUMIF( 'All Articles'!$D$2:$D$572, A83, 'All Articles'!$J$2:$J$572 )</f>
        <v>5</v>
      </c>
      <c r="D83">
        <f t="shared" si="3"/>
        <v>7</v>
      </c>
    </row>
    <row r="84" spans="1:4">
      <c r="A84" t="s">
        <v>1522</v>
      </c>
      <c r="B84">
        <f>COUNTIF( 'All Articles'!$D$2:$D$572, A84)</f>
        <v>2</v>
      </c>
      <c r="C84">
        <f>SUMIF( 'All Articles'!$D$2:$D$572, A84, 'All Articles'!$J$2:$J$572 )</f>
        <v>5</v>
      </c>
      <c r="D84">
        <f t="shared" si="3"/>
        <v>7</v>
      </c>
    </row>
    <row r="85" spans="1:4">
      <c r="A85" t="s">
        <v>235</v>
      </c>
      <c r="B85">
        <f>COUNTIF( 'All Articles'!$D$2:$D$572, A85)</f>
        <v>1</v>
      </c>
      <c r="C85">
        <f>SUMIF( 'All Articles'!$D$2:$D$572, A85, 'All Articles'!$J$2:$J$572 )</f>
        <v>5</v>
      </c>
      <c r="D85">
        <f t="shared" si="3"/>
        <v>6</v>
      </c>
    </row>
    <row r="86" spans="1:4">
      <c r="A86" t="s">
        <v>2138</v>
      </c>
      <c r="B86">
        <f>COUNTIF( 'All Articles'!$D$2:$D$572, A86)</f>
        <v>1</v>
      </c>
      <c r="C86">
        <f>SUMIF( 'All Articles'!$D$2:$D$572, A86, 'All Articles'!$J$2:$J$572 )</f>
        <v>5</v>
      </c>
      <c r="D86">
        <f t="shared" si="3"/>
        <v>6</v>
      </c>
    </row>
    <row r="87" spans="1:4">
      <c r="A87" t="s">
        <v>13</v>
      </c>
      <c r="B87">
        <f>COUNTIF( 'All Articles'!$D$2:$D$572, A87)</f>
        <v>1</v>
      </c>
      <c r="C87">
        <f>SUMIF( 'All Articles'!$D$2:$D$572, A87, 'All Articles'!$J$2:$J$572 )</f>
        <v>5</v>
      </c>
      <c r="D87">
        <f t="shared" si="3"/>
        <v>6</v>
      </c>
    </row>
    <row r="88" spans="1:4">
      <c r="A88" t="s">
        <v>2706</v>
      </c>
      <c r="B88">
        <f>COUNTIF( 'All Articles'!$D$2:$D$572, A88)</f>
        <v>1</v>
      </c>
      <c r="C88">
        <f>SUMIF( 'All Articles'!$D$2:$D$572, A88, 'All Articles'!$J$2:$J$572 )</f>
        <v>5</v>
      </c>
      <c r="D88">
        <f t="shared" si="3"/>
        <v>6</v>
      </c>
    </row>
    <row r="89" spans="1:4">
      <c r="A89" t="s">
        <v>356</v>
      </c>
      <c r="B89">
        <f>COUNTIF( 'All Articles'!$D$2:$D$572, A89)</f>
        <v>1</v>
      </c>
      <c r="C89">
        <f>SUMIF( 'All Articles'!$D$2:$D$572, A89, 'All Articles'!$J$2:$J$572 )</f>
        <v>5</v>
      </c>
      <c r="D89">
        <f t="shared" si="3"/>
        <v>6</v>
      </c>
    </row>
    <row r="90" spans="1:4">
      <c r="A90" t="s">
        <v>2515</v>
      </c>
      <c r="B90">
        <f>COUNTIF( 'All Articles'!$D$2:$D$572, A90)</f>
        <v>4</v>
      </c>
      <c r="C90">
        <f>SUMIF( 'All Articles'!$D$2:$D$572, A90, 'All Articles'!$J$2:$J$572 )</f>
        <v>4</v>
      </c>
      <c r="D90">
        <f t="shared" si="3"/>
        <v>8</v>
      </c>
    </row>
    <row r="91" spans="1:4">
      <c r="A91" t="s">
        <v>166</v>
      </c>
      <c r="B91">
        <f>COUNTIF( 'All Articles'!$D$2:$D$572, A91)</f>
        <v>2</v>
      </c>
      <c r="C91">
        <f>SUMIF( 'All Articles'!$D$2:$D$572, A91, 'All Articles'!$J$2:$J$572 )</f>
        <v>4</v>
      </c>
      <c r="D91">
        <f t="shared" si="3"/>
        <v>6</v>
      </c>
    </row>
    <row r="92" spans="1:4">
      <c r="A92" t="s">
        <v>1577</v>
      </c>
      <c r="B92">
        <f>COUNTIF( 'All Articles'!$D$2:$D$572, A92)</f>
        <v>1</v>
      </c>
      <c r="C92">
        <f>SUMIF( 'All Articles'!$D$2:$D$572, A92, 'All Articles'!$J$2:$J$572 )</f>
        <v>4</v>
      </c>
      <c r="D92">
        <f t="shared" si="3"/>
        <v>5</v>
      </c>
    </row>
    <row r="93" spans="1:4">
      <c r="A93" t="s">
        <v>495</v>
      </c>
      <c r="B93">
        <f>COUNTIF( 'All Articles'!$D$2:$D$572, A93)</f>
        <v>1</v>
      </c>
      <c r="C93">
        <f>SUMIF( 'All Articles'!$D$2:$D$572, A93, 'All Articles'!$J$2:$J$572 )</f>
        <v>4</v>
      </c>
      <c r="D93">
        <f t="shared" si="3"/>
        <v>5</v>
      </c>
    </row>
    <row r="94" spans="1:4">
      <c r="A94" t="s">
        <v>2653</v>
      </c>
      <c r="B94">
        <f>COUNTIF( 'All Articles'!$D$2:$D$572, A94)</f>
        <v>1</v>
      </c>
      <c r="C94">
        <f>SUMIF( 'All Articles'!$D$2:$D$572, A94, 'All Articles'!$J$2:$J$572 )</f>
        <v>4</v>
      </c>
      <c r="D94">
        <f t="shared" si="3"/>
        <v>5</v>
      </c>
    </row>
    <row r="95" spans="1:4">
      <c r="A95" t="s">
        <v>313</v>
      </c>
      <c r="B95">
        <f>COUNTIF( 'All Articles'!$D$2:$D$572, A95)</f>
        <v>1</v>
      </c>
      <c r="C95">
        <f>SUMIF( 'All Articles'!$D$2:$D$572, A95, 'All Articles'!$J$2:$J$572 )</f>
        <v>4</v>
      </c>
      <c r="D95">
        <f t="shared" si="3"/>
        <v>5</v>
      </c>
    </row>
    <row r="96" spans="1:4">
      <c r="A96" t="s">
        <v>527</v>
      </c>
      <c r="B96">
        <f>COUNTIF( 'All Articles'!$D$2:$D$572, A96)</f>
        <v>4</v>
      </c>
      <c r="C96">
        <f>SUMIF( 'All Articles'!$D$2:$D$572, A96, 'All Articles'!$J$2:$J$572 )</f>
        <v>3</v>
      </c>
      <c r="D96">
        <f t="shared" si="3"/>
        <v>7</v>
      </c>
    </row>
    <row r="97" spans="1:4">
      <c r="A97" t="s">
        <v>720</v>
      </c>
      <c r="B97">
        <f>COUNTIF( 'All Articles'!$D$2:$D$572, A97)</f>
        <v>2</v>
      </c>
      <c r="C97">
        <f>SUMIF( 'All Articles'!$D$2:$D$572, A97, 'All Articles'!$J$2:$J$572 )</f>
        <v>3</v>
      </c>
      <c r="D97">
        <f t="shared" si="3"/>
        <v>5</v>
      </c>
    </row>
    <row r="98" spans="1:4">
      <c r="A98" t="s">
        <v>337</v>
      </c>
      <c r="B98">
        <f>COUNTIF( 'All Articles'!$D$2:$D$572, A98)</f>
        <v>2</v>
      </c>
      <c r="C98">
        <f>SUMIF( 'All Articles'!$D$2:$D$572, A98, 'All Articles'!$J$2:$J$572 )</f>
        <v>3</v>
      </c>
      <c r="D98">
        <f t="shared" si="3"/>
        <v>5</v>
      </c>
    </row>
    <row r="99" spans="1:4">
      <c r="A99" t="s">
        <v>1786</v>
      </c>
      <c r="B99">
        <f>COUNTIF( 'All Articles'!$D$2:$D$572, A99)</f>
        <v>1</v>
      </c>
      <c r="C99">
        <f>SUMIF( 'All Articles'!$D$2:$D$572, A99, 'All Articles'!$J$2:$J$572 )</f>
        <v>3</v>
      </c>
      <c r="D99">
        <f t="shared" si="3"/>
        <v>4</v>
      </c>
    </row>
    <row r="100" spans="1:4">
      <c r="A100" t="s">
        <v>1332</v>
      </c>
      <c r="B100">
        <f>COUNTIF( 'All Articles'!$D$2:$D$572, A100)</f>
        <v>1</v>
      </c>
      <c r="C100">
        <f>SUMIF( 'All Articles'!$D$2:$D$572, A100, 'All Articles'!$J$2:$J$572 )</f>
        <v>3</v>
      </c>
      <c r="D100">
        <f t="shared" si="3"/>
        <v>4</v>
      </c>
    </row>
    <row r="101" spans="1:4">
      <c r="A101" t="s">
        <v>2705</v>
      </c>
      <c r="B101">
        <f>COUNTIF( 'All Articles'!$D$2:$D$572, A101)</f>
        <v>1</v>
      </c>
      <c r="C101">
        <f>SUMIF( 'All Articles'!$D$2:$D$572, A101, 'All Articles'!$J$2:$J$572 )</f>
        <v>3</v>
      </c>
      <c r="D101">
        <f t="shared" si="3"/>
        <v>4</v>
      </c>
    </row>
    <row r="102" spans="1:4">
      <c r="A102" t="s">
        <v>574</v>
      </c>
      <c r="B102">
        <f>COUNTIF( 'All Articles'!$D$2:$D$572, A102)</f>
        <v>1</v>
      </c>
      <c r="C102">
        <f>SUMIF( 'All Articles'!$D$2:$D$572, A102, 'All Articles'!$J$2:$J$572 )</f>
        <v>3</v>
      </c>
      <c r="D102">
        <f t="shared" si="3"/>
        <v>4</v>
      </c>
    </row>
    <row r="103" spans="1:4">
      <c r="A103" t="s">
        <v>569</v>
      </c>
      <c r="B103">
        <f>COUNTIF( 'All Articles'!$D$2:$D$572, A103)</f>
        <v>1</v>
      </c>
      <c r="C103">
        <f>SUMIF( 'All Articles'!$D$2:$D$572, A103, 'All Articles'!$J$2:$J$572 )</f>
        <v>3</v>
      </c>
      <c r="D103">
        <f t="shared" si="3"/>
        <v>4</v>
      </c>
    </row>
    <row r="104" spans="1:4">
      <c r="A104" t="s">
        <v>2663</v>
      </c>
      <c r="B104">
        <f>COUNTIF( 'All Articles'!$D$2:$D$572, A104)</f>
        <v>1</v>
      </c>
      <c r="C104">
        <f>SUMIF( 'All Articles'!$D$2:$D$572, A104, 'All Articles'!$J$2:$J$572 )</f>
        <v>3</v>
      </c>
      <c r="D104">
        <f t="shared" si="3"/>
        <v>4</v>
      </c>
    </row>
    <row r="105" spans="1:4">
      <c r="A105" t="s">
        <v>552</v>
      </c>
      <c r="B105">
        <f>COUNTIF( 'All Articles'!$D$2:$D$572, A105)</f>
        <v>1</v>
      </c>
      <c r="C105">
        <f>SUMIF( 'All Articles'!$D$2:$D$572, A105, 'All Articles'!$J$2:$J$572 )</f>
        <v>3</v>
      </c>
      <c r="D105">
        <f t="shared" si="3"/>
        <v>4</v>
      </c>
    </row>
    <row r="106" spans="1:4">
      <c r="A106" t="s">
        <v>548</v>
      </c>
      <c r="B106">
        <f>COUNTIF( 'All Articles'!$D$2:$D$572, A106)</f>
        <v>1</v>
      </c>
      <c r="C106">
        <f>SUMIF( 'All Articles'!$D$2:$D$572, A106, 'All Articles'!$J$2:$J$572 )</f>
        <v>3</v>
      </c>
      <c r="D106">
        <f t="shared" si="3"/>
        <v>4</v>
      </c>
    </row>
    <row r="107" spans="1:4">
      <c r="A107" t="s">
        <v>1587</v>
      </c>
      <c r="B107">
        <f>COUNTIF( 'All Articles'!$D$2:$D$572, A107)</f>
        <v>1</v>
      </c>
      <c r="C107">
        <f>SUMIF( 'All Articles'!$D$2:$D$572, A107, 'All Articles'!$J$2:$J$572 )</f>
        <v>3</v>
      </c>
      <c r="D107">
        <f t="shared" si="3"/>
        <v>4</v>
      </c>
    </row>
    <row r="108" spans="1:4">
      <c r="A108" t="s">
        <v>2061</v>
      </c>
      <c r="B108">
        <f>COUNTIF( 'All Articles'!$D$2:$D$572, A108)</f>
        <v>2</v>
      </c>
      <c r="C108">
        <f>SUMIF( 'All Articles'!$D$2:$D$572, A108, 'All Articles'!$J$2:$J$572 )</f>
        <v>2</v>
      </c>
      <c r="D108">
        <f t="shared" si="3"/>
        <v>4</v>
      </c>
    </row>
    <row r="109" spans="1:4">
      <c r="A109" t="s">
        <v>1739</v>
      </c>
      <c r="B109">
        <f>COUNTIF( 'All Articles'!$D$2:$D$572, A109)</f>
        <v>2</v>
      </c>
      <c r="C109">
        <f>SUMIF( 'All Articles'!$D$2:$D$572, A109, 'All Articles'!$J$2:$J$572 )</f>
        <v>2</v>
      </c>
      <c r="D109">
        <f t="shared" si="3"/>
        <v>4</v>
      </c>
    </row>
    <row r="110" spans="1:4">
      <c r="A110" t="s">
        <v>2639</v>
      </c>
      <c r="B110">
        <f>COUNTIF( 'All Articles'!$D$2:$D$572, A110)</f>
        <v>2</v>
      </c>
      <c r="C110">
        <f>SUMIF( 'All Articles'!$D$2:$D$572, A110, 'All Articles'!$J$2:$J$572 )</f>
        <v>2</v>
      </c>
      <c r="D110">
        <f t="shared" si="3"/>
        <v>4</v>
      </c>
    </row>
    <row r="111" spans="1:4">
      <c r="A111" t="s">
        <v>1730</v>
      </c>
      <c r="B111">
        <f>COUNTIF( 'All Articles'!$D$2:$D$572, A111)</f>
        <v>2</v>
      </c>
      <c r="C111">
        <f>SUMIF( 'All Articles'!$D$2:$D$572, A111, 'All Articles'!$J$2:$J$572 )</f>
        <v>2</v>
      </c>
      <c r="D111">
        <f t="shared" si="3"/>
        <v>4</v>
      </c>
    </row>
    <row r="112" spans="1:4">
      <c r="A112" t="s">
        <v>1421</v>
      </c>
      <c r="B112">
        <f>COUNTIF( 'All Articles'!$D$2:$D$572, A112)</f>
        <v>1</v>
      </c>
      <c r="C112">
        <f>SUMIF( 'All Articles'!$D$2:$D$572, A112, 'All Articles'!$J$2:$J$572 )</f>
        <v>2</v>
      </c>
      <c r="D112">
        <f t="shared" si="3"/>
        <v>3</v>
      </c>
    </row>
    <row r="113" spans="1:4">
      <c r="A113" t="s">
        <v>2655</v>
      </c>
      <c r="B113">
        <f>COUNTIF( 'All Articles'!$D$2:$D$572, A113)</f>
        <v>1</v>
      </c>
      <c r="C113">
        <f>SUMIF( 'All Articles'!$D$2:$D$572, A113, 'All Articles'!$J$2:$J$572 )</f>
        <v>2</v>
      </c>
      <c r="D113">
        <f t="shared" si="3"/>
        <v>3</v>
      </c>
    </row>
    <row r="114" spans="1:4">
      <c r="A114" t="s">
        <v>2238</v>
      </c>
      <c r="B114">
        <f>COUNTIF( 'All Articles'!$D$2:$D$572, A114)</f>
        <v>1</v>
      </c>
      <c r="C114">
        <f>SUMIF( 'All Articles'!$D$2:$D$572, A114, 'All Articles'!$J$2:$J$572 )</f>
        <v>2</v>
      </c>
      <c r="D114">
        <f t="shared" si="3"/>
        <v>3</v>
      </c>
    </row>
    <row r="115" spans="1:4">
      <c r="A115" t="s">
        <v>2646</v>
      </c>
      <c r="B115">
        <f>COUNTIF( 'All Articles'!$D$2:$D$572, A115)</f>
        <v>1</v>
      </c>
      <c r="C115">
        <f>SUMIF( 'All Articles'!$D$2:$D$572, A115, 'All Articles'!$J$2:$J$572 )</f>
        <v>2</v>
      </c>
      <c r="D115">
        <f t="shared" si="3"/>
        <v>3</v>
      </c>
    </row>
    <row r="116" spans="1:4">
      <c r="A116" t="s">
        <v>2622</v>
      </c>
      <c r="B116">
        <f>COUNTIF( 'All Articles'!$D$2:$D$572, A116)</f>
        <v>1</v>
      </c>
      <c r="C116">
        <f>SUMIF( 'All Articles'!$D$2:$D$572, A116, 'All Articles'!$J$2:$J$572 )</f>
        <v>2</v>
      </c>
      <c r="D116">
        <f t="shared" si="3"/>
        <v>3</v>
      </c>
    </row>
    <row r="117" spans="1:4">
      <c r="A117" t="s">
        <v>564</v>
      </c>
      <c r="B117">
        <f>COUNTIF( 'All Articles'!$D$2:$D$572, A117)</f>
        <v>1</v>
      </c>
      <c r="C117">
        <f>SUMIF( 'All Articles'!$D$2:$D$572, A117, 'All Articles'!$J$2:$J$572 )</f>
        <v>2</v>
      </c>
      <c r="D117">
        <f t="shared" si="3"/>
        <v>3</v>
      </c>
    </row>
    <row r="118" spans="1:4">
      <c r="A118" t="s">
        <v>2509</v>
      </c>
      <c r="B118">
        <f>COUNTIF( 'All Articles'!$D$2:$D$572, A118)</f>
        <v>1</v>
      </c>
      <c r="C118">
        <f>SUMIF( 'All Articles'!$D$2:$D$572, A118, 'All Articles'!$J$2:$J$572 )</f>
        <v>2</v>
      </c>
      <c r="D118">
        <f t="shared" si="3"/>
        <v>3</v>
      </c>
    </row>
    <row r="119" spans="1:4">
      <c r="A119" t="s">
        <v>2650</v>
      </c>
      <c r="B119">
        <f>COUNTIF( 'All Articles'!$D$2:$D$572, A119)</f>
        <v>1</v>
      </c>
      <c r="C119">
        <f>SUMIF( 'All Articles'!$D$2:$D$572, A119, 'All Articles'!$J$2:$J$572 )</f>
        <v>2</v>
      </c>
      <c r="D119">
        <f t="shared" si="3"/>
        <v>3</v>
      </c>
    </row>
    <row r="120" spans="1:4">
      <c r="A120" t="s">
        <v>517</v>
      </c>
      <c r="B120">
        <f>COUNTIF( 'All Articles'!$D$2:$D$572, A120)</f>
        <v>1</v>
      </c>
      <c r="C120">
        <f>SUMIF( 'All Articles'!$D$2:$D$572, A120, 'All Articles'!$J$2:$J$572 )</f>
        <v>2</v>
      </c>
      <c r="D120">
        <f t="shared" si="3"/>
        <v>3</v>
      </c>
    </row>
    <row r="121" spans="1:4">
      <c r="A121" t="s">
        <v>500</v>
      </c>
      <c r="B121">
        <f>COUNTIF( 'All Articles'!$D$2:$D$572, A121)</f>
        <v>1</v>
      </c>
      <c r="C121">
        <f>SUMIF( 'All Articles'!$D$2:$D$572, A121, 'All Articles'!$J$2:$J$572 )</f>
        <v>2</v>
      </c>
      <c r="D121">
        <f t="shared" si="3"/>
        <v>3</v>
      </c>
    </row>
    <row r="122" spans="1:4">
      <c r="A122" t="s">
        <v>2658</v>
      </c>
      <c r="B122">
        <f>COUNTIF( 'All Articles'!$D$2:$D$572, A122)</f>
        <v>1</v>
      </c>
      <c r="C122">
        <f>SUMIF( 'All Articles'!$D$2:$D$572, A122, 'All Articles'!$J$2:$J$572 )</f>
        <v>2</v>
      </c>
      <c r="D122">
        <f t="shared" si="3"/>
        <v>3</v>
      </c>
    </row>
    <row r="123" spans="1:4">
      <c r="A123" t="s">
        <v>1663</v>
      </c>
      <c r="B123">
        <f>COUNTIF( 'All Articles'!$D$2:$D$572, A123)</f>
        <v>4</v>
      </c>
      <c r="C123">
        <f>SUMIF( 'All Articles'!$D$2:$D$572, A123, 'All Articles'!$J$2:$J$572 )</f>
        <v>1</v>
      </c>
      <c r="D123">
        <f t="shared" si="3"/>
        <v>5</v>
      </c>
    </row>
    <row r="124" spans="1:4">
      <c r="A124" t="s">
        <v>2693</v>
      </c>
      <c r="B124">
        <f>COUNTIF( 'All Articles'!$D$2:$D$572, A124)</f>
        <v>3</v>
      </c>
      <c r="C124">
        <f>SUMIF( 'All Articles'!$D$2:$D$572, A124, 'All Articles'!$J$2:$J$572 )</f>
        <v>1</v>
      </c>
      <c r="D124">
        <f t="shared" si="3"/>
        <v>4</v>
      </c>
    </row>
    <row r="125" spans="1:4">
      <c r="A125" t="s">
        <v>2199</v>
      </c>
      <c r="B125">
        <f>COUNTIF( 'All Articles'!$D$2:$D$572, A125)</f>
        <v>2</v>
      </c>
      <c r="C125">
        <f>SUMIF( 'All Articles'!$D$2:$D$572, A125, 'All Articles'!$J$2:$J$572 )</f>
        <v>1</v>
      </c>
      <c r="D125">
        <f t="shared" si="3"/>
        <v>3</v>
      </c>
    </row>
    <row r="126" spans="1:4">
      <c r="A126" t="s">
        <v>1964</v>
      </c>
      <c r="B126">
        <f>COUNTIF( 'All Articles'!$D$2:$D$572, A126)</f>
        <v>2</v>
      </c>
      <c r="C126">
        <f>SUMIF( 'All Articles'!$D$2:$D$572, A126, 'All Articles'!$J$2:$J$572 )</f>
        <v>1</v>
      </c>
      <c r="D126">
        <f t="shared" si="3"/>
        <v>3</v>
      </c>
    </row>
    <row r="127" spans="1:4">
      <c r="A127" t="s">
        <v>332</v>
      </c>
      <c r="B127">
        <f>COUNTIF( 'All Articles'!$D$2:$D$572, A127)</f>
        <v>2</v>
      </c>
      <c r="C127">
        <f>SUMIF( 'All Articles'!$D$2:$D$572, A127, 'All Articles'!$J$2:$J$572 )</f>
        <v>1</v>
      </c>
      <c r="D127">
        <f t="shared" si="3"/>
        <v>3</v>
      </c>
    </row>
    <row r="128" spans="1:4">
      <c r="A128" t="s">
        <v>2098</v>
      </c>
      <c r="B128">
        <f>COUNTIF( 'All Articles'!$D$2:$D$572, A128)</f>
        <v>1</v>
      </c>
      <c r="C128">
        <f>SUMIF( 'All Articles'!$D$2:$D$572, A128, 'All Articles'!$J$2:$J$572 )</f>
        <v>1</v>
      </c>
      <c r="D128">
        <f t="shared" si="3"/>
        <v>2</v>
      </c>
    </row>
    <row r="129" spans="1:4">
      <c r="A129" t="s">
        <v>579</v>
      </c>
      <c r="B129">
        <f>COUNTIF( 'All Articles'!$D$2:$D$572, A129)</f>
        <v>1</v>
      </c>
      <c r="C129">
        <f>SUMIF( 'All Articles'!$D$2:$D$572, A129, 'All Articles'!$J$2:$J$572 )</f>
        <v>1</v>
      </c>
      <c r="D129">
        <f t="shared" si="3"/>
        <v>2</v>
      </c>
    </row>
    <row r="130" spans="1:4">
      <c r="A130" t="s">
        <v>1839</v>
      </c>
      <c r="B130">
        <f>COUNTIF( 'All Articles'!$D$2:$D$572, A130)</f>
        <v>1</v>
      </c>
      <c r="C130">
        <f>SUMIF( 'All Articles'!$D$2:$D$572, A130, 'All Articles'!$J$2:$J$572 )</f>
        <v>1</v>
      </c>
      <c r="D130">
        <f t="shared" si="3"/>
        <v>2</v>
      </c>
    </row>
    <row r="131" spans="1:4">
      <c r="A131" t="s">
        <v>48</v>
      </c>
      <c r="B131">
        <f>COUNTIF( 'All Articles'!$D$2:$D$572, A131)</f>
        <v>1</v>
      </c>
      <c r="C131">
        <f>SUMIF( 'All Articles'!$D$2:$D$572, A131, 'All Articles'!$J$2:$J$572 )</f>
        <v>1</v>
      </c>
      <c r="D131">
        <f t="shared" ref="D131:D174" si="4">SUM(B131:C131)</f>
        <v>2</v>
      </c>
    </row>
    <row r="132" spans="1:4">
      <c r="A132" t="s">
        <v>1342</v>
      </c>
      <c r="B132">
        <f>COUNTIF( 'All Articles'!$D$2:$D$572, A132)</f>
        <v>1</v>
      </c>
      <c r="C132">
        <f>SUMIF( 'All Articles'!$D$2:$D$572, A132, 'All Articles'!$J$2:$J$572 )</f>
        <v>1</v>
      </c>
      <c r="D132">
        <f t="shared" si="4"/>
        <v>2</v>
      </c>
    </row>
    <row r="133" spans="1:4">
      <c r="A133" t="s">
        <v>1834</v>
      </c>
      <c r="B133">
        <f>COUNTIF( 'All Articles'!$D$2:$D$572, A133)</f>
        <v>1</v>
      </c>
      <c r="C133">
        <f>SUMIF( 'All Articles'!$D$2:$D$572, A133, 'All Articles'!$J$2:$J$572 )</f>
        <v>1</v>
      </c>
      <c r="D133">
        <f t="shared" si="4"/>
        <v>2</v>
      </c>
    </row>
    <row r="134" spans="1:4">
      <c r="A134" t="s">
        <v>2642</v>
      </c>
      <c r="B134">
        <f>COUNTIF( 'All Articles'!$D$2:$D$572, A134)</f>
        <v>1</v>
      </c>
      <c r="C134">
        <f>SUMIF( 'All Articles'!$D$2:$D$572, A134, 'All Articles'!$J$2:$J$572 )</f>
        <v>1</v>
      </c>
      <c r="D134">
        <f t="shared" si="4"/>
        <v>2</v>
      </c>
    </row>
    <row r="135" spans="1:4">
      <c r="A135" t="s">
        <v>2507</v>
      </c>
      <c r="B135">
        <f>COUNTIF( 'All Articles'!$D$2:$D$572, A135)</f>
        <v>1</v>
      </c>
      <c r="C135">
        <f>SUMIF( 'All Articles'!$D$2:$D$572, A135, 'All Articles'!$J$2:$J$572 )</f>
        <v>1</v>
      </c>
      <c r="D135">
        <f t="shared" si="4"/>
        <v>2</v>
      </c>
    </row>
    <row r="136" spans="1:4">
      <c r="A136" t="s">
        <v>1572</v>
      </c>
      <c r="B136">
        <f>COUNTIF( 'All Articles'!$D$2:$D$572, A136)</f>
        <v>1</v>
      </c>
      <c r="C136">
        <f>SUMIF( 'All Articles'!$D$2:$D$572, A136, 'All Articles'!$J$2:$J$572 )</f>
        <v>1</v>
      </c>
      <c r="D136">
        <f t="shared" si="4"/>
        <v>2</v>
      </c>
    </row>
    <row r="137" spans="1:4">
      <c r="A137" t="s">
        <v>275</v>
      </c>
      <c r="B137">
        <f>COUNTIF( 'All Articles'!$D$2:$D$572, A137)</f>
        <v>1</v>
      </c>
      <c r="C137">
        <f>SUMIF( 'All Articles'!$D$2:$D$572, A137, 'All Articles'!$J$2:$J$572 )</f>
        <v>1</v>
      </c>
      <c r="D137">
        <f t="shared" si="4"/>
        <v>2</v>
      </c>
    </row>
    <row r="138" spans="1:4">
      <c r="A138" t="s">
        <v>1352</v>
      </c>
      <c r="B138">
        <f>COUNTIF( 'All Articles'!$D$2:$D$572, A138)</f>
        <v>1</v>
      </c>
      <c r="C138">
        <f>SUMIF( 'All Articles'!$D$2:$D$572, A138, 'All Articles'!$J$2:$J$572 )</f>
        <v>1</v>
      </c>
      <c r="D138">
        <f t="shared" si="4"/>
        <v>2</v>
      </c>
    </row>
    <row r="139" spans="1:4">
      <c r="A139" t="s">
        <v>2027</v>
      </c>
      <c r="B139">
        <f>COUNTIF( 'All Articles'!$D$2:$D$572, A139)</f>
        <v>1</v>
      </c>
      <c r="C139">
        <f>SUMIF( 'All Articles'!$D$2:$D$572, A139, 'All Articles'!$J$2:$J$572 )</f>
        <v>1</v>
      </c>
      <c r="D139">
        <f t="shared" si="4"/>
        <v>2</v>
      </c>
    </row>
    <row r="140" spans="1:4">
      <c r="A140" t="s">
        <v>2662</v>
      </c>
      <c r="B140">
        <f>COUNTIF( 'All Articles'!$D$2:$D$572, A140)</f>
        <v>1</v>
      </c>
      <c r="C140">
        <f>SUMIF( 'All Articles'!$D$2:$D$572, A140, 'All Articles'!$J$2:$J$572 )</f>
        <v>1</v>
      </c>
      <c r="D140">
        <f t="shared" si="4"/>
        <v>2</v>
      </c>
    </row>
    <row r="141" spans="1:4">
      <c r="A141" t="s">
        <v>2657</v>
      </c>
      <c r="B141">
        <f>COUNTIF( 'All Articles'!$D$2:$D$572, A141)</f>
        <v>1</v>
      </c>
      <c r="C141">
        <f>SUMIF( 'All Articles'!$D$2:$D$572, A141, 'All Articles'!$J$2:$J$572 )</f>
        <v>1</v>
      </c>
      <c r="D141">
        <f t="shared" si="4"/>
        <v>2</v>
      </c>
    </row>
    <row r="142" spans="1:4">
      <c r="A142" t="s">
        <v>389</v>
      </c>
      <c r="B142">
        <f>COUNTIF( 'All Articles'!$D$2:$D$572, A142)</f>
        <v>1</v>
      </c>
      <c r="C142">
        <f>SUMIF( 'All Articles'!$D$2:$D$572, A142, 'All Articles'!$J$2:$J$572 )</f>
        <v>1</v>
      </c>
      <c r="D142">
        <f t="shared" si="4"/>
        <v>2</v>
      </c>
    </row>
    <row r="143" spans="1:4">
      <c r="A143" t="s">
        <v>299</v>
      </c>
      <c r="B143">
        <f>COUNTIF( 'All Articles'!$D$2:$D$572, A143)</f>
        <v>1</v>
      </c>
      <c r="C143">
        <f>SUMIF( 'All Articles'!$D$2:$D$572, A143, 'All Articles'!$J$2:$J$572 )</f>
        <v>1</v>
      </c>
      <c r="D143">
        <f t="shared" si="4"/>
        <v>2</v>
      </c>
    </row>
    <row r="144" spans="1:4">
      <c r="A144" t="s">
        <v>1472</v>
      </c>
      <c r="B144">
        <f>COUNTIF( 'All Articles'!$D$2:$D$572, A144)</f>
        <v>2</v>
      </c>
      <c r="C144">
        <f>SUMIF( 'All Articles'!$D$2:$D$572, A144, 'All Articles'!$J$2:$J$572 )</f>
        <v>0</v>
      </c>
      <c r="D144">
        <f t="shared" si="4"/>
        <v>2</v>
      </c>
    </row>
    <row r="145" spans="1:4">
      <c r="A145" t="s">
        <v>2182</v>
      </c>
      <c r="B145">
        <f>COUNTIF( 'All Articles'!$D$2:$D$572, A145)</f>
        <v>2</v>
      </c>
      <c r="C145">
        <f>SUMIF( 'All Articles'!$D$2:$D$572, A145, 'All Articles'!$J$2:$J$572 )</f>
        <v>0</v>
      </c>
      <c r="D145">
        <f t="shared" si="4"/>
        <v>2</v>
      </c>
    </row>
    <row r="146" spans="1:4">
      <c r="A146" t="s">
        <v>655</v>
      </c>
      <c r="B146">
        <f>COUNTIF( 'All Articles'!$D$2:$D$572, A146)</f>
        <v>2</v>
      </c>
      <c r="C146">
        <f>SUMIF( 'All Articles'!$D$2:$D$572, A146, 'All Articles'!$J$2:$J$572 )</f>
        <v>0</v>
      </c>
      <c r="D146">
        <f t="shared" si="4"/>
        <v>2</v>
      </c>
    </row>
    <row r="147" spans="1:4">
      <c r="A147" t="s">
        <v>1747</v>
      </c>
      <c r="B147">
        <f>COUNTIF( 'All Articles'!$D$2:$D$572, A147)</f>
        <v>1</v>
      </c>
      <c r="C147">
        <f>SUMIF( 'All Articles'!$D$2:$D$572, A147, 'All Articles'!$J$2:$J$572 )</f>
        <v>0</v>
      </c>
      <c r="D147">
        <f t="shared" si="4"/>
        <v>1</v>
      </c>
    </row>
    <row r="148" spans="1:4">
      <c r="A148" t="s">
        <v>2659</v>
      </c>
      <c r="B148">
        <f>COUNTIF( 'All Articles'!$D$2:$D$572, A148)</f>
        <v>1</v>
      </c>
      <c r="C148">
        <f>SUMIF( 'All Articles'!$D$2:$D$572, A148, 'All Articles'!$J$2:$J$572 )</f>
        <v>0</v>
      </c>
      <c r="D148">
        <f t="shared" si="4"/>
        <v>1</v>
      </c>
    </row>
    <row r="149" spans="1:4">
      <c r="A149" t="s">
        <v>1416</v>
      </c>
      <c r="B149">
        <f>COUNTIF( 'All Articles'!$D$2:$D$572, A149)</f>
        <v>1</v>
      </c>
      <c r="C149">
        <f>SUMIF( 'All Articles'!$D$2:$D$572, A149, 'All Articles'!$J$2:$J$572 )</f>
        <v>0</v>
      </c>
      <c r="D149">
        <f t="shared" si="4"/>
        <v>1</v>
      </c>
    </row>
    <row r="150" spans="1:4">
      <c r="A150" t="s">
        <v>1562</v>
      </c>
      <c r="B150">
        <f>COUNTIF( 'All Articles'!$D$2:$D$572, A150)</f>
        <v>1</v>
      </c>
      <c r="C150">
        <f>SUMIF( 'All Articles'!$D$2:$D$572, A150, 'All Articles'!$J$2:$J$572 )</f>
        <v>0</v>
      </c>
      <c r="D150">
        <f t="shared" si="4"/>
        <v>1</v>
      </c>
    </row>
    <row r="151" spans="1:4">
      <c r="A151" t="s">
        <v>2676</v>
      </c>
      <c r="B151">
        <f>COUNTIF( 'All Articles'!$D$2:$D$572, A151)</f>
        <v>1</v>
      </c>
      <c r="C151">
        <f>SUMIF( 'All Articles'!$D$2:$D$572, A151, 'All Articles'!$J$2:$J$572 )</f>
        <v>0</v>
      </c>
      <c r="D151">
        <f t="shared" si="4"/>
        <v>1</v>
      </c>
    </row>
    <row r="152" spans="1:4">
      <c r="A152" t="s">
        <v>2643</v>
      </c>
      <c r="B152">
        <f>COUNTIF( 'All Articles'!$D$2:$D$572, A152)</f>
        <v>1</v>
      </c>
      <c r="C152">
        <f>SUMIF( 'All Articles'!$D$2:$D$572, A152, 'All Articles'!$J$2:$J$572 )</f>
        <v>0</v>
      </c>
      <c r="D152">
        <f t="shared" si="4"/>
        <v>1</v>
      </c>
    </row>
    <row r="153" spans="1:4">
      <c r="A153" t="s">
        <v>1347</v>
      </c>
      <c r="B153">
        <f>COUNTIF( 'All Articles'!$D$2:$D$572, A153)</f>
        <v>1</v>
      </c>
      <c r="C153">
        <f>SUMIF( 'All Articles'!$D$2:$D$572, A153, 'All Articles'!$J$2:$J$572 )</f>
        <v>0</v>
      </c>
      <c r="D153">
        <f t="shared" si="4"/>
        <v>1</v>
      </c>
    </row>
    <row r="154" spans="1:4">
      <c r="A154" t="s">
        <v>295</v>
      </c>
      <c r="B154">
        <f>COUNTIF( 'All Articles'!$D$2:$D$572, A154)</f>
        <v>1</v>
      </c>
      <c r="C154">
        <f>SUMIF( 'All Articles'!$D$2:$D$572, A154, 'All Articles'!$J$2:$J$572 )</f>
        <v>0</v>
      </c>
      <c r="D154">
        <f t="shared" si="4"/>
        <v>1</v>
      </c>
    </row>
    <row r="155" spans="1:4">
      <c r="A155" t="s">
        <v>2503</v>
      </c>
      <c r="B155">
        <f>COUNTIF( 'All Articles'!$D$2:$D$572, A155)</f>
        <v>1</v>
      </c>
      <c r="C155">
        <f>SUMIF( 'All Articles'!$D$2:$D$572, A155, 'All Articles'!$J$2:$J$572 )</f>
        <v>0</v>
      </c>
      <c r="D155">
        <f t="shared" si="4"/>
        <v>1</v>
      </c>
    </row>
    <row r="156" spans="1:4">
      <c r="A156" t="s">
        <v>1685</v>
      </c>
      <c r="B156">
        <f>COUNTIF( 'All Articles'!$D$2:$D$572, A156)</f>
        <v>1</v>
      </c>
      <c r="C156">
        <f>SUMIF( 'All Articles'!$D$2:$D$572, A156, 'All Articles'!$J$2:$J$572 )</f>
        <v>0</v>
      </c>
      <c r="D156">
        <f t="shared" si="4"/>
        <v>1</v>
      </c>
    </row>
    <row r="157" spans="1:4">
      <c r="A157" t="s">
        <v>1377</v>
      </c>
      <c r="B157">
        <f>COUNTIF( 'All Articles'!$D$2:$D$572, A157)</f>
        <v>1</v>
      </c>
      <c r="C157">
        <f>SUMIF( 'All Articles'!$D$2:$D$572, A157, 'All Articles'!$J$2:$J$572 )</f>
        <v>0</v>
      </c>
      <c r="D157">
        <f t="shared" si="4"/>
        <v>1</v>
      </c>
    </row>
    <row r="158" spans="1:4">
      <c r="A158" t="s">
        <v>473</v>
      </c>
      <c r="B158">
        <f>COUNTIF( 'All Articles'!$D$2:$D$572, A158)</f>
        <v>1</v>
      </c>
      <c r="C158">
        <f>SUMIF( 'All Articles'!$D$2:$D$572, A158, 'All Articles'!$J$2:$J$572 )</f>
        <v>0</v>
      </c>
      <c r="D158">
        <f t="shared" si="4"/>
        <v>1</v>
      </c>
    </row>
    <row r="159" spans="1:4">
      <c r="A159" t="s">
        <v>2660</v>
      </c>
      <c r="B159">
        <f>COUNTIF( 'All Articles'!$D$2:$D$572, A159)</f>
        <v>1</v>
      </c>
      <c r="C159">
        <f>SUMIF( 'All Articles'!$D$2:$D$572, A159, 'All Articles'!$J$2:$J$572 )</f>
        <v>0</v>
      </c>
      <c r="D159">
        <f t="shared" si="4"/>
        <v>1</v>
      </c>
    </row>
    <row r="160" spans="1:4">
      <c r="A160" t="s">
        <v>2648</v>
      </c>
      <c r="B160">
        <f>COUNTIF( 'All Articles'!$D$2:$D$572, A160)</f>
        <v>1</v>
      </c>
      <c r="C160">
        <f>SUMIF( 'All Articles'!$D$2:$D$572, A160, 'All Articles'!$J$2:$J$572 )</f>
        <v>0</v>
      </c>
      <c r="D160">
        <f t="shared" si="4"/>
        <v>1</v>
      </c>
    </row>
    <row r="161" spans="1:4">
      <c r="A161" t="s">
        <v>2689</v>
      </c>
      <c r="B161">
        <f>COUNTIF( 'All Articles'!$D$2:$D$572, A161)</f>
        <v>1</v>
      </c>
      <c r="C161">
        <f>SUMIF( 'All Articles'!$D$2:$D$572, A161, 'All Articles'!$J$2:$J$572 )</f>
        <v>0</v>
      </c>
      <c r="D161">
        <f t="shared" si="4"/>
        <v>1</v>
      </c>
    </row>
    <row r="162" spans="1:4">
      <c r="A162" t="s">
        <v>1434</v>
      </c>
      <c r="B162">
        <f>COUNTIF( 'All Articles'!$D$2:$D$572, A162)</f>
        <v>1</v>
      </c>
      <c r="C162">
        <f>SUMIF( 'All Articles'!$D$2:$D$572, A162, 'All Articles'!$J$2:$J$572 )</f>
        <v>0</v>
      </c>
      <c r="D162">
        <f t="shared" si="4"/>
        <v>1</v>
      </c>
    </row>
    <row r="163" spans="1:4">
      <c r="A163" t="s">
        <v>1315</v>
      </c>
      <c r="B163">
        <f>COUNTIF( 'All Articles'!$D$2:$D$572, A163)</f>
        <v>1</v>
      </c>
      <c r="C163">
        <f>SUMIF( 'All Articles'!$D$2:$D$572, A163, 'All Articles'!$J$2:$J$572 )</f>
        <v>0</v>
      </c>
      <c r="D163">
        <f t="shared" si="4"/>
        <v>1</v>
      </c>
    </row>
    <row r="164" spans="1:4">
      <c r="A164" t="s">
        <v>560</v>
      </c>
      <c r="B164">
        <f>COUNTIF( 'All Articles'!$D$2:$D$572, A164)</f>
        <v>1</v>
      </c>
      <c r="C164">
        <f>SUMIF( 'All Articles'!$D$2:$D$572, A164, 'All Articles'!$J$2:$J$572 )</f>
        <v>0</v>
      </c>
      <c r="D164">
        <f t="shared" si="4"/>
        <v>1</v>
      </c>
    </row>
    <row r="165" spans="1:4">
      <c r="A165" t="s">
        <v>2263</v>
      </c>
      <c r="B165">
        <f>COUNTIF( 'All Articles'!$D$2:$D$572, A165)</f>
        <v>1</v>
      </c>
      <c r="C165">
        <f>SUMIF( 'All Articles'!$D$2:$D$572, A165, 'All Articles'!$J$2:$J$572 )</f>
        <v>0</v>
      </c>
      <c r="D165">
        <f t="shared" si="4"/>
        <v>1</v>
      </c>
    </row>
    <row r="166" spans="1:4">
      <c r="A166" t="s">
        <v>2125</v>
      </c>
      <c r="B166">
        <f>COUNTIF( 'All Articles'!$D$2:$D$572, A166)</f>
        <v>1</v>
      </c>
      <c r="C166">
        <f>SUMIF( 'All Articles'!$D$2:$D$572, A166, 'All Articles'!$J$2:$J$572 )</f>
        <v>0</v>
      </c>
      <c r="D166">
        <f t="shared" si="4"/>
        <v>1</v>
      </c>
    </row>
    <row r="167" spans="1:4">
      <c r="A167" t="s">
        <v>2234</v>
      </c>
      <c r="B167">
        <f>COUNTIF( 'All Articles'!$D$2:$D$572, A167)</f>
        <v>1</v>
      </c>
      <c r="C167">
        <f>SUMIF( 'All Articles'!$D$2:$D$572, A167, 'All Articles'!$J$2:$J$572 )</f>
        <v>0</v>
      </c>
      <c r="D167">
        <f t="shared" si="4"/>
        <v>1</v>
      </c>
    </row>
    <row r="168" spans="1:4">
      <c r="A168" t="s">
        <v>2707</v>
      </c>
      <c r="B168">
        <f>COUNTIF( 'All Articles'!$D$2:$D$572, A168)</f>
        <v>1</v>
      </c>
      <c r="C168">
        <f>SUMIF( 'All Articles'!$D$2:$D$572, A168, 'All Articles'!$J$2:$J$572 )</f>
        <v>0</v>
      </c>
      <c r="D168">
        <f t="shared" si="4"/>
        <v>1</v>
      </c>
    </row>
    <row r="169" spans="1:4">
      <c r="A169" t="s">
        <v>1467</v>
      </c>
      <c r="B169">
        <f>COUNTIF( 'All Articles'!$D$2:$D$572, A169)</f>
        <v>1</v>
      </c>
      <c r="C169">
        <f>SUMIF( 'All Articles'!$D$2:$D$572, A169, 'All Articles'!$J$2:$J$572 )</f>
        <v>0</v>
      </c>
      <c r="D169">
        <f t="shared" si="4"/>
        <v>1</v>
      </c>
    </row>
    <row r="170" spans="1:4">
      <c r="A170" t="s">
        <v>2010</v>
      </c>
      <c r="B170">
        <f>COUNTIF( 'All Articles'!$D$2:$D$572, A170)</f>
        <v>1</v>
      </c>
      <c r="C170">
        <f>SUMIF( 'All Articles'!$D$2:$D$572, A170, 'All Articles'!$J$2:$J$572 )</f>
        <v>0</v>
      </c>
      <c r="D170">
        <f t="shared" si="4"/>
        <v>1</v>
      </c>
    </row>
    <row r="171" spans="1:4">
      <c r="A171" t="s">
        <v>2656</v>
      </c>
      <c r="B171">
        <f>COUNTIF( 'All Articles'!$D$2:$D$572, A171)</f>
        <v>1</v>
      </c>
      <c r="C171">
        <f>SUMIF( 'All Articles'!$D$2:$D$572, A171, 'All Articles'!$J$2:$J$572 )</f>
        <v>0</v>
      </c>
      <c r="D171">
        <f t="shared" si="4"/>
        <v>1</v>
      </c>
    </row>
    <row r="172" spans="1:4">
      <c r="A172" t="s">
        <v>2187</v>
      </c>
      <c r="B172">
        <f>COUNTIF( 'All Articles'!$D$2:$D$572, A172)</f>
        <v>1</v>
      </c>
      <c r="C172">
        <f>SUMIF( 'All Articles'!$D$2:$D$572, A172, 'All Articles'!$J$2:$J$572 )</f>
        <v>0</v>
      </c>
      <c r="D172">
        <f t="shared" si="4"/>
        <v>1</v>
      </c>
    </row>
    <row r="173" spans="1:4">
      <c r="A173" t="s">
        <v>384</v>
      </c>
      <c r="B173">
        <f>COUNTIF( 'All Articles'!$D$2:$D$572, A173)</f>
        <v>1</v>
      </c>
      <c r="C173">
        <f>SUMIF( 'All Articles'!$D$2:$D$572, A173, 'All Articles'!$J$2:$J$572 )</f>
        <v>0</v>
      </c>
      <c r="D173">
        <f t="shared" si="4"/>
        <v>1</v>
      </c>
    </row>
    <row r="174" spans="1:4">
      <c r="A174" t="s">
        <v>361</v>
      </c>
      <c r="B174">
        <f>COUNTIF( 'All Articles'!$D$2:$D$572, A174)</f>
        <v>1</v>
      </c>
      <c r="C174">
        <f>SUMIF( 'All Articles'!$D$2:$D$572, A174, 'All Articles'!$J$2:$J$572 )</f>
        <v>0</v>
      </c>
      <c r="D174">
        <f t="shared" si="4"/>
        <v>1</v>
      </c>
    </row>
  </sheetData>
  <sortState ref="A2:D37">
    <sortCondition descending="1" ref="D2:D37"/>
  </sortState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All Articles</vt:lpstr>
      <vt:lpstr>Article Types</vt:lpstr>
      <vt:lpstr>SCOP use</vt:lpstr>
      <vt:lpstr>SCOP levels</vt:lpstr>
      <vt:lpstr>All-time - Most citations</vt:lpstr>
      <vt:lpstr>HighImpact-AllTime-Articles</vt:lpstr>
      <vt:lpstr>CATH-citing</vt:lpstr>
      <vt:lpstr>Journals</vt:lpstr>
      <vt:lpstr>'HighImpact-AllTime-Articles'!Top25_HighImpact_AllTime</vt:lpstr>
    </vt:vector>
  </TitlesOfParts>
  <Company>Lawrence Berkeley National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Fox</dc:creator>
  <cp:lastModifiedBy>John-Marc Chandonia</cp:lastModifiedBy>
  <cp:lastPrinted>2014-02-24T23:05:25Z</cp:lastPrinted>
  <dcterms:created xsi:type="dcterms:W3CDTF">2013-12-02T23:35:06Z</dcterms:created>
  <dcterms:modified xsi:type="dcterms:W3CDTF">2015-04-29T12:51:25Z</dcterms:modified>
</cp:coreProperties>
</file>